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ko\OneDrive\Desktop\Rok 20242025\Arkusz na Nowy rok 2024_2025\"/>
    </mc:Choice>
  </mc:AlternateContent>
  <xr:revisionPtr revIDLastSave="0" documentId="13_ncr:1_{5CBDB639-C17E-4BF5-9318-2DA449758D3D}" xr6:coauthVersionLast="47" xr6:coauthVersionMax="47" xr10:uidLastSave="{00000000-0000-0000-0000-000000000000}"/>
  <bookViews>
    <workbookView xWindow="-108" yWindow="-108" windowWidth="23256" windowHeight="12456" tabRatio="870" activeTab="13" xr2:uid="{00000000-000D-0000-FFFF-FFFF00000000}"/>
  </bookViews>
  <sheets>
    <sheet name="I TA" sheetId="57" r:id="rId1"/>
    <sheet name="I TK" sheetId="55" r:id="rId2"/>
    <sheet name="I TE" sheetId="59" r:id="rId3"/>
    <sheet name="I TG" sheetId="58" r:id="rId4"/>
    <sheet name="I TI" sheetId="54" r:id="rId5"/>
    <sheet name="I TW" sheetId="53" r:id="rId6"/>
    <sheet name="I TŻ " sheetId="56" r:id="rId7"/>
    <sheet name="II TA" sheetId="45" r:id="rId8"/>
    <sheet name="II TK" sheetId="46" r:id="rId9"/>
    <sheet name="II TG" sheetId="47" r:id="rId10"/>
    <sheet name="II TE" sheetId="48" r:id="rId11"/>
    <sheet name="II TI" sheetId="49" r:id="rId12"/>
    <sheet name="II TŻ" sheetId="52" r:id="rId13"/>
    <sheet name="II TW" sheetId="51" r:id="rId14"/>
    <sheet name="III TA" sheetId="39" r:id="rId15"/>
    <sheet name="III TK" sheetId="40" r:id="rId16"/>
    <sheet name="III TG" sheetId="38" r:id="rId17"/>
    <sheet name="III TE" sheetId="41" r:id="rId18"/>
    <sheet name="III TI" sheetId="42" r:id="rId19"/>
    <sheet name="III TŻ" sheetId="43" r:id="rId20"/>
    <sheet name="III TW" sheetId="44" r:id="rId21"/>
    <sheet name="IV TK" sheetId="15" r:id="rId22"/>
    <sheet name="IV TE" sheetId="14" r:id="rId23"/>
    <sheet name=" IV TI" sheetId="1" r:id="rId24"/>
    <sheet name="IV TW" sheetId="16" r:id="rId25"/>
    <sheet name="IVTŻ" sheetId="17" r:id="rId26"/>
    <sheet name="V TA" sheetId="26" r:id="rId27"/>
    <sheet name="V TI" sheetId="32" r:id="rId28"/>
    <sheet name="VTK" sheetId="37" r:id="rId29"/>
    <sheet name="V TE" sheetId="28" r:id="rId30"/>
    <sheet name="V TŻ " sheetId="36" r:id="rId31"/>
  </sheets>
  <calcPr calcId="181029"/>
</workbook>
</file>

<file path=xl/calcChain.xml><?xml version="1.0" encoding="utf-8"?>
<calcChain xmlns="http://schemas.openxmlformats.org/spreadsheetml/2006/main">
  <c r="X61" i="59" l="1"/>
  <c r="Z59" i="59"/>
  <c r="AE58" i="59"/>
  <c r="Z57" i="59"/>
  <c r="AG56" i="59"/>
  <c r="Z56" i="59"/>
  <c r="V55" i="59"/>
  <c r="N55" i="59"/>
  <c r="N58" i="59" s="1"/>
  <c r="N64" i="59" s="1"/>
  <c r="N54" i="59"/>
  <c r="J54" i="59"/>
  <c r="F54" i="59"/>
  <c r="R53" i="59"/>
  <c r="N53" i="59"/>
  <c r="J53" i="59"/>
  <c r="F53" i="59"/>
  <c r="AB52" i="59"/>
  <c r="Z52" i="59"/>
  <c r="X52" i="59"/>
  <c r="T52" i="59"/>
  <c r="P52" i="59"/>
  <c r="L52" i="59"/>
  <c r="H52" i="59"/>
  <c r="AG51" i="59"/>
  <c r="AB51" i="59"/>
  <c r="Z51" i="59"/>
  <c r="T51" i="59"/>
  <c r="P51" i="59"/>
  <c r="L51" i="59"/>
  <c r="H51" i="59"/>
  <c r="AG50" i="59"/>
  <c r="AG53" i="59" s="1"/>
  <c r="AB50" i="59"/>
  <c r="Z50" i="59"/>
  <c r="X50" i="59"/>
  <c r="T50" i="59"/>
  <c r="P50" i="59"/>
  <c r="L50" i="59"/>
  <c r="H50" i="59"/>
  <c r="AE49" i="59"/>
  <c r="AB49" i="59"/>
  <c r="Z49" i="59"/>
  <c r="X49" i="59"/>
  <c r="T49" i="59"/>
  <c r="P49" i="59"/>
  <c r="L49" i="59"/>
  <c r="H49" i="59"/>
  <c r="AE48" i="59"/>
  <c r="AB48" i="59"/>
  <c r="Z48" i="59"/>
  <c r="T48" i="59"/>
  <c r="P48" i="59"/>
  <c r="L48" i="59"/>
  <c r="H48" i="59"/>
  <c r="AB47" i="59"/>
  <c r="AE47" i="59" s="1"/>
  <c r="Z47" i="59"/>
  <c r="Z53" i="59" s="1"/>
  <c r="Z55" i="59" s="1"/>
  <c r="Z58" i="59" s="1"/>
  <c r="X47" i="59"/>
  <c r="T47" i="59"/>
  <c r="P47" i="59"/>
  <c r="L47" i="59"/>
  <c r="H47" i="59"/>
  <c r="AB46" i="59"/>
  <c r="AB53" i="59" s="1"/>
  <c r="Z46" i="59"/>
  <c r="X46" i="59"/>
  <c r="T46" i="59"/>
  <c r="P46" i="59"/>
  <c r="L46" i="59"/>
  <c r="H46" i="59"/>
  <c r="R43" i="59"/>
  <c r="R55" i="59" s="1"/>
  <c r="R58" i="59" s="1"/>
  <c r="R64" i="59" s="1"/>
  <c r="N43" i="59"/>
  <c r="J43" i="59"/>
  <c r="J55" i="59" s="1"/>
  <c r="J58" i="59" s="1"/>
  <c r="J64" i="59" s="1"/>
  <c r="F43" i="59"/>
  <c r="F55" i="59" s="1"/>
  <c r="F58" i="59" s="1"/>
  <c r="F64" i="59" s="1"/>
  <c r="AB42" i="59"/>
  <c r="AG42" i="59" s="1"/>
  <c r="Z42" i="59"/>
  <c r="T42" i="59"/>
  <c r="P42" i="59"/>
  <c r="L42" i="59"/>
  <c r="H42" i="59"/>
  <c r="AB41" i="59"/>
  <c r="AG41" i="59" s="1"/>
  <c r="Z41" i="59"/>
  <c r="T41" i="59"/>
  <c r="P41" i="59"/>
  <c r="L41" i="59"/>
  <c r="H41" i="59"/>
  <c r="AG40" i="59"/>
  <c r="AG43" i="59" s="1"/>
  <c r="AG55" i="59" s="1"/>
  <c r="AB40" i="59"/>
  <c r="Z40" i="59"/>
  <c r="T40" i="59"/>
  <c r="P40" i="59"/>
  <c r="L40" i="59"/>
  <c r="H40" i="59"/>
  <c r="AB39" i="59"/>
  <c r="AE39" i="59" s="1"/>
  <c r="Z39" i="59"/>
  <c r="X39" i="59"/>
  <c r="T39" i="59"/>
  <c r="P39" i="59"/>
  <c r="L39" i="59"/>
  <c r="H39" i="59"/>
  <c r="AB38" i="59"/>
  <c r="AE38" i="59" s="1"/>
  <c r="Z38" i="59"/>
  <c r="X38" i="59"/>
  <c r="T38" i="59"/>
  <c r="P38" i="59"/>
  <c r="L38" i="59"/>
  <c r="H38" i="59"/>
  <c r="AE37" i="59"/>
  <c r="AB37" i="59"/>
  <c r="Z37" i="59"/>
  <c r="T37" i="59"/>
  <c r="P37" i="59"/>
  <c r="L37" i="59"/>
  <c r="H37" i="59"/>
  <c r="AE36" i="59"/>
  <c r="AB36" i="59"/>
  <c r="Z36" i="59"/>
  <c r="X36" i="59"/>
  <c r="T36" i="59"/>
  <c r="P36" i="59"/>
  <c r="L36" i="59"/>
  <c r="H36" i="59"/>
  <c r="AE35" i="59"/>
  <c r="AE43" i="59" s="1"/>
  <c r="AB35" i="59"/>
  <c r="AB43" i="59" s="1"/>
  <c r="AB55" i="59" s="1"/>
  <c r="AB58" i="59" s="1"/>
  <c r="AB64" i="59" s="1"/>
  <c r="Z35" i="59"/>
  <c r="Z43" i="59" s="1"/>
  <c r="X35" i="59"/>
  <c r="T35" i="59"/>
  <c r="P35" i="59"/>
  <c r="L35" i="59"/>
  <c r="H35" i="59"/>
  <c r="Z31" i="59"/>
  <c r="V31" i="59"/>
  <c r="V58" i="59" s="1"/>
  <c r="V64" i="59" s="1"/>
  <c r="R31" i="59"/>
  <c r="N31" i="59"/>
  <c r="J31" i="59"/>
  <c r="F31" i="59"/>
  <c r="AB30" i="59"/>
  <c r="Z30" i="59"/>
  <c r="X30" i="59"/>
  <c r="T30" i="59"/>
  <c r="P30" i="59"/>
  <c r="L30" i="59"/>
  <c r="H30" i="59"/>
  <c r="AB29" i="59"/>
  <c r="Z29" i="59"/>
  <c r="X29" i="59"/>
  <c r="T29" i="59"/>
  <c r="P29" i="59"/>
  <c r="L29" i="59"/>
  <c r="H29" i="59"/>
  <c r="AB28" i="59"/>
  <c r="Z28" i="59"/>
  <c r="X28" i="59"/>
  <c r="T28" i="59"/>
  <c r="P28" i="59"/>
  <c r="L28" i="59"/>
  <c r="H28" i="59"/>
  <c r="AB27" i="59"/>
  <c r="Z27" i="59"/>
  <c r="X27" i="59"/>
  <c r="T27" i="59"/>
  <c r="P27" i="59"/>
  <c r="L27" i="59"/>
  <c r="H27" i="59"/>
  <c r="AB26" i="59"/>
  <c r="Z26" i="59"/>
  <c r="X26" i="59"/>
  <c r="T26" i="59"/>
  <c r="P26" i="59"/>
  <c r="L26" i="59"/>
  <c r="H26" i="59"/>
  <c r="AB25" i="59"/>
  <c r="Z25" i="59"/>
  <c r="X25" i="59"/>
  <c r="T25" i="59"/>
  <c r="P25" i="59"/>
  <c r="L25" i="59"/>
  <c r="H25" i="59"/>
  <c r="AB24" i="59"/>
  <c r="Z24" i="59"/>
  <c r="X24" i="59"/>
  <c r="T24" i="59"/>
  <c r="P24" i="59"/>
  <c r="L24" i="59"/>
  <c r="H24" i="59"/>
  <c r="AB23" i="59"/>
  <c r="Z23" i="59"/>
  <c r="X23" i="59"/>
  <c r="T23" i="59"/>
  <c r="P23" i="59"/>
  <c r="L23" i="59"/>
  <c r="H23" i="59"/>
  <c r="AB22" i="59"/>
  <c r="Z22" i="59"/>
  <c r="X22" i="59"/>
  <c r="T22" i="59"/>
  <c r="P22" i="59"/>
  <c r="L22" i="59"/>
  <c r="H22" i="59"/>
  <c r="AB21" i="59"/>
  <c r="Z21" i="59"/>
  <c r="T21" i="59"/>
  <c r="P21" i="59"/>
  <c r="L21" i="59"/>
  <c r="H21" i="59"/>
  <c r="AB20" i="59"/>
  <c r="Z20" i="59"/>
  <c r="X20" i="59"/>
  <c r="T20" i="59"/>
  <c r="P20" i="59"/>
  <c r="L20" i="59"/>
  <c r="H20" i="59"/>
  <c r="AB19" i="59"/>
  <c r="Z19" i="59"/>
  <c r="X19" i="59"/>
  <c r="T19" i="59"/>
  <c r="P19" i="59"/>
  <c r="L19" i="59"/>
  <c r="H19" i="59"/>
  <c r="AB18" i="59"/>
  <c r="Z18" i="59"/>
  <c r="X18" i="59"/>
  <c r="T18" i="59"/>
  <c r="P18" i="59"/>
  <c r="L18" i="59"/>
  <c r="H18" i="59"/>
  <c r="AB17" i="59"/>
  <c r="AB31" i="59" s="1"/>
  <c r="Z17" i="59"/>
  <c r="X17" i="59"/>
  <c r="T17" i="59"/>
  <c r="P17" i="59"/>
  <c r="L17" i="59"/>
  <c r="H17" i="59"/>
  <c r="AB16" i="59"/>
  <c r="Z16" i="59"/>
  <c r="X16" i="59"/>
  <c r="T16" i="59"/>
  <c r="P16" i="59"/>
  <c r="L16" i="59"/>
  <c r="H16" i="59"/>
  <c r="AB15" i="59"/>
  <c r="Z15" i="59"/>
  <c r="X15" i="59"/>
  <c r="T15" i="59"/>
  <c r="P15" i="59"/>
  <c r="L15" i="59"/>
  <c r="H15" i="59"/>
  <c r="AB14" i="59"/>
  <c r="Z14" i="59"/>
  <c r="X14" i="59"/>
  <c r="T14" i="59"/>
  <c r="P14" i="59"/>
  <c r="L14" i="59"/>
  <c r="H14" i="59"/>
  <c r="AB13" i="59"/>
  <c r="Z13" i="59"/>
  <c r="X13" i="59"/>
  <c r="T13" i="59"/>
  <c r="P13" i="59"/>
  <c r="L13" i="59"/>
  <c r="H13" i="59"/>
  <c r="AB59" i="58"/>
  <c r="AB57" i="58"/>
  <c r="X57" i="58"/>
  <c r="Z55" i="58"/>
  <c r="AE54" i="58"/>
  <c r="Z53" i="58"/>
  <c r="Z52" i="58"/>
  <c r="V51" i="58"/>
  <c r="V54" i="58" s="1"/>
  <c r="V60" i="58" s="1"/>
  <c r="N50" i="58"/>
  <c r="J50" i="58"/>
  <c r="R49" i="58"/>
  <c r="N49" i="58"/>
  <c r="N51" i="58" s="1"/>
  <c r="N54" i="58" s="1"/>
  <c r="N60" i="58" s="1"/>
  <c r="J49" i="58"/>
  <c r="J51" i="58" s="1"/>
  <c r="J54" i="58" s="1"/>
  <c r="J60" i="58" s="1"/>
  <c r="F49" i="58"/>
  <c r="Z49" i="58" s="1"/>
  <c r="AB48" i="58"/>
  <c r="Z48" i="58"/>
  <c r="X48" i="58"/>
  <c r="T48" i="58"/>
  <c r="P48" i="58"/>
  <c r="L48" i="58"/>
  <c r="H48" i="58"/>
  <c r="AG47" i="58"/>
  <c r="AB47" i="58"/>
  <c r="Z47" i="58"/>
  <c r="T47" i="58"/>
  <c r="P47" i="58"/>
  <c r="L47" i="58"/>
  <c r="H47" i="58"/>
  <c r="AE46" i="58"/>
  <c r="AB46" i="58"/>
  <c r="Z46" i="58"/>
  <c r="T46" i="58"/>
  <c r="P46" i="58"/>
  <c r="L46" i="58"/>
  <c r="H46" i="58"/>
  <c r="AB45" i="58"/>
  <c r="AG45" i="58" s="1"/>
  <c r="AG49" i="58" s="1"/>
  <c r="Z45" i="58"/>
  <c r="X45" i="58"/>
  <c r="T45" i="58"/>
  <c r="P45" i="58"/>
  <c r="L45" i="58"/>
  <c r="H45" i="58"/>
  <c r="AB44" i="58"/>
  <c r="AE44" i="58" s="1"/>
  <c r="Z44" i="58"/>
  <c r="X44" i="58"/>
  <c r="T44" i="58"/>
  <c r="P44" i="58"/>
  <c r="L44" i="58"/>
  <c r="H44" i="58"/>
  <c r="AB43" i="58"/>
  <c r="AB49" i="58" s="1"/>
  <c r="Z43" i="58"/>
  <c r="X43" i="58"/>
  <c r="T43" i="58"/>
  <c r="P43" i="58"/>
  <c r="L43" i="58"/>
  <c r="H43" i="58"/>
  <c r="R40" i="58"/>
  <c r="R51" i="58" s="1"/>
  <c r="R54" i="58" s="1"/>
  <c r="R60" i="58" s="1"/>
  <c r="N40" i="58"/>
  <c r="J40" i="58"/>
  <c r="F40" i="58"/>
  <c r="F50" i="58" s="1"/>
  <c r="AB39" i="58"/>
  <c r="Z39" i="58"/>
  <c r="T39" i="58"/>
  <c r="P39" i="58"/>
  <c r="AB38" i="58"/>
  <c r="AB40" i="58" s="1"/>
  <c r="AB51" i="58" s="1"/>
  <c r="Z38" i="58"/>
  <c r="Z40" i="58" s="1"/>
  <c r="Z51" i="58" s="1"/>
  <c r="Z54" i="58" s="1"/>
  <c r="Z60" i="58" s="1"/>
  <c r="T38" i="58"/>
  <c r="P38" i="58"/>
  <c r="AE37" i="58"/>
  <c r="AB37" i="58"/>
  <c r="Z37" i="58"/>
  <c r="X37" i="58"/>
  <c r="T37" i="58"/>
  <c r="P37" i="58"/>
  <c r="L37" i="58"/>
  <c r="H37" i="58"/>
  <c r="AE36" i="58"/>
  <c r="AE40" i="58" s="1"/>
  <c r="AB36" i="58"/>
  <c r="Z36" i="58"/>
  <c r="X36" i="58"/>
  <c r="T36" i="58"/>
  <c r="P36" i="58"/>
  <c r="L36" i="58"/>
  <c r="H36" i="58"/>
  <c r="AE35" i="58"/>
  <c r="AB35" i="58"/>
  <c r="Z35" i="58"/>
  <c r="X35" i="58"/>
  <c r="T35" i="58"/>
  <c r="P35" i="58"/>
  <c r="L35" i="58"/>
  <c r="H35" i="58"/>
  <c r="V31" i="58"/>
  <c r="R31" i="58"/>
  <c r="N31" i="58"/>
  <c r="J31" i="58"/>
  <c r="F31" i="58"/>
  <c r="AB30" i="58"/>
  <c r="Z30" i="58"/>
  <c r="X30" i="58"/>
  <c r="T30" i="58"/>
  <c r="P30" i="58"/>
  <c r="L30" i="58"/>
  <c r="H30" i="58"/>
  <c r="AB29" i="58"/>
  <c r="Z29" i="58"/>
  <c r="X29" i="58"/>
  <c r="T29" i="58"/>
  <c r="P29" i="58"/>
  <c r="L29" i="58"/>
  <c r="H29" i="58"/>
  <c r="AB28" i="58"/>
  <c r="Z28" i="58"/>
  <c r="X28" i="58"/>
  <c r="T28" i="58"/>
  <c r="P28" i="58"/>
  <c r="L28" i="58"/>
  <c r="H28" i="58"/>
  <c r="AB27" i="58"/>
  <c r="Z27" i="58"/>
  <c r="X27" i="58"/>
  <c r="T27" i="58"/>
  <c r="P27" i="58"/>
  <c r="L27" i="58"/>
  <c r="H27" i="58"/>
  <c r="AB26" i="58"/>
  <c r="Z26" i="58"/>
  <c r="X26" i="58"/>
  <c r="T26" i="58"/>
  <c r="P26" i="58"/>
  <c r="L26" i="58"/>
  <c r="H26" i="58"/>
  <c r="AB25" i="58"/>
  <c r="Z25" i="58"/>
  <c r="X25" i="58"/>
  <c r="T25" i="58"/>
  <c r="P25" i="58"/>
  <c r="L25" i="58"/>
  <c r="H25" i="58"/>
  <c r="AB24" i="58"/>
  <c r="Z24" i="58"/>
  <c r="X24" i="58"/>
  <c r="T24" i="58"/>
  <c r="P24" i="58"/>
  <c r="L24" i="58"/>
  <c r="H24" i="58"/>
  <c r="AB23" i="58"/>
  <c r="Z23" i="58"/>
  <c r="X23" i="58"/>
  <c r="T23" i="58"/>
  <c r="P23" i="58"/>
  <c r="L23" i="58"/>
  <c r="H23" i="58"/>
  <c r="AB22" i="58"/>
  <c r="Z22" i="58"/>
  <c r="X22" i="58"/>
  <c r="T22" i="58"/>
  <c r="P22" i="58"/>
  <c r="L22" i="58"/>
  <c r="H22" i="58"/>
  <c r="AB21" i="58"/>
  <c r="Z21" i="58"/>
  <c r="T21" i="58"/>
  <c r="P21" i="58"/>
  <c r="L21" i="58"/>
  <c r="H21" i="58"/>
  <c r="AB20" i="58"/>
  <c r="Z20" i="58"/>
  <c r="X20" i="58"/>
  <c r="T20" i="58"/>
  <c r="P20" i="58"/>
  <c r="L20" i="58"/>
  <c r="H20" i="58"/>
  <c r="AB19" i="58"/>
  <c r="Z19" i="58"/>
  <c r="X19" i="58"/>
  <c r="T19" i="58"/>
  <c r="P19" i="58"/>
  <c r="L19" i="58"/>
  <c r="H19" i="58"/>
  <c r="AB18" i="58"/>
  <c r="Z18" i="58"/>
  <c r="X18" i="58"/>
  <c r="T18" i="58"/>
  <c r="P18" i="58"/>
  <c r="L18" i="58"/>
  <c r="H18" i="58"/>
  <c r="AB17" i="58"/>
  <c r="Z17" i="58"/>
  <c r="X17" i="58"/>
  <c r="T17" i="58"/>
  <c r="P17" i="58"/>
  <c r="L17" i="58"/>
  <c r="H17" i="58"/>
  <c r="AB16" i="58"/>
  <c r="Z16" i="58"/>
  <c r="X16" i="58"/>
  <c r="T16" i="58"/>
  <c r="P16" i="58"/>
  <c r="L16" i="58"/>
  <c r="H16" i="58"/>
  <c r="AB15" i="58"/>
  <c r="Z15" i="58"/>
  <c r="X15" i="58"/>
  <c r="T15" i="58"/>
  <c r="P15" i="58"/>
  <c r="L15" i="58"/>
  <c r="AB14" i="58"/>
  <c r="Z14" i="58"/>
  <c r="X14" i="58"/>
  <c r="T14" i="58"/>
  <c r="P14" i="58"/>
  <c r="L14" i="58"/>
  <c r="H14" i="58"/>
  <c r="AB13" i="58"/>
  <c r="AB31" i="58" s="1"/>
  <c r="Z13" i="58"/>
  <c r="Z31" i="58" s="1"/>
  <c r="X13" i="58"/>
  <c r="T13" i="58"/>
  <c r="P13" i="58"/>
  <c r="L13" i="58"/>
  <c r="H13" i="58"/>
  <c r="Z58" i="57"/>
  <c r="AE57" i="57"/>
  <c r="Z56" i="57"/>
  <c r="Z55" i="57"/>
  <c r="V54" i="57"/>
  <c r="R52" i="57"/>
  <c r="N52" i="57"/>
  <c r="J52" i="57"/>
  <c r="F52" i="57"/>
  <c r="AB51" i="57"/>
  <c r="Z51" i="57"/>
  <c r="X51" i="57"/>
  <c r="T51" i="57"/>
  <c r="P51" i="57"/>
  <c r="L51" i="57"/>
  <c r="H51" i="57"/>
  <c r="AB50" i="57"/>
  <c r="Z50" i="57"/>
  <c r="X50" i="57"/>
  <c r="T50" i="57"/>
  <c r="P50" i="57"/>
  <c r="L50" i="57"/>
  <c r="H50" i="57"/>
  <c r="AB49" i="57"/>
  <c r="AG49" i="57" s="1"/>
  <c r="AG52" i="57" s="1"/>
  <c r="Z49" i="57"/>
  <c r="T49" i="57"/>
  <c r="P49" i="57"/>
  <c r="L49" i="57"/>
  <c r="AB48" i="57"/>
  <c r="AE48" i="57" s="1"/>
  <c r="AE52" i="57" s="1"/>
  <c r="Z48" i="57"/>
  <c r="P48" i="57"/>
  <c r="L48" i="57"/>
  <c r="AE47" i="57"/>
  <c r="AB47" i="57"/>
  <c r="Z47" i="57"/>
  <c r="P47" i="57"/>
  <c r="L47" i="57"/>
  <c r="H47" i="57"/>
  <c r="AE46" i="57"/>
  <c r="AB46" i="57"/>
  <c r="Z46" i="57"/>
  <c r="X46" i="57"/>
  <c r="T46" i="57"/>
  <c r="P46" i="57"/>
  <c r="L46" i="57"/>
  <c r="H46" i="57"/>
  <c r="R43" i="57"/>
  <c r="R54" i="57" s="1"/>
  <c r="N43" i="57"/>
  <c r="J43" i="57"/>
  <c r="F43" i="57"/>
  <c r="AB42" i="57"/>
  <c r="AG42" i="57" s="1"/>
  <c r="Z42" i="57"/>
  <c r="T42" i="57"/>
  <c r="P42" i="57"/>
  <c r="L42" i="57"/>
  <c r="H42" i="57"/>
  <c r="AB41" i="57"/>
  <c r="AG41" i="57" s="1"/>
  <c r="Z41" i="57"/>
  <c r="T41" i="57"/>
  <c r="P41" i="57"/>
  <c r="L41" i="57"/>
  <c r="H41" i="57"/>
  <c r="AB40" i="57"/>
  <c r="AE40" i="57" s="1"/>
  <c r="Z40" i="57"/>
  <c r="P40" i="57"/>
  <c r="AB39" i="57"/>
  <c r="Z39" i="57"/>
  <c r="P39" i="57"/>
  <c r="AB38" i="57"/>
  <c r="AG38" i="57" s="1"/>
  <c r="Z38" i="57"/>
  <c r="X38" i="57"/>
  <c r="T38" i="57"/>
  <c r="P38" i="57"/>
  <c r="L38" i="57"/>
  <c r="H38" i="57"/>
  <c r="AE37" i="57"/>
  <c r="AB37" i="57"/>
  <c r="Z37" i="57"/>
  <c r="X37" i="57"/>
  <c r="T37" i="57"/>
  <c r="P37" i="57"/>
  <c r="L37" i="57"/>
  <c r="H37" i="57"/>
  <c r="AB36" i="57"/>
  <c r="AE36" i="57" s="1"/>
  <c r="Z36" i="57"/>
  <c r="T36" i="57"/>
  <c r="P36" i="57"/>
  <c r="L36" i="57"/>
  <c r="H36" i="57"/>
  <c r="AB35" i="57"/>
  <c r="AE35" i="57" s="1"/>
  <c r="Z35" i="57"/>
  <c r="X35" i="57"/>
  <c r="T35" i="57"/>
  <c r="P35" i="57"/>
  <c r="L35" i="57"/>
  <c r="H35" i="57"/>
  <c r="V31" i="57"/>
  <c r="R31" i="57"/>
  <c r="N31" i="57"/>
  <c r="J31" i="57"/>
  <c r="F31" i="57"/>
  <c r="AB30" i="57"/>
  <c r="Z30" i="57"/>
  <c r="X30" i="57"/>
  <c r="T30" i="57"/>
  <c r="P30" i="57"/>
  <c r="L30" i="57"/>
  <c r="H30" i="57"/>
  <c r="AB29" i="57"/>
  <c r="Z29" i="57"/>
  <c r="X29" i="57"/>
  <c r="T29" i="57"/>
  <c r="P29" i="57"/>
  <c r="L29" i="57"/>
  <c r="H29" i="57"/>
  <c r="AB28" i="57"/>
  <c r="Z28" i="57"/>
  <c r="X28" i="57"/>
  <c r="T28" i="57"/>
  <c r="P28" i="57"/>
  <c r="L28" i="57"/>
  <c r="H28" i="57"/>
  <c r="AB27" i="57"/>
  <c r="Z27" i="57"/>
  <c r="X27" i="57"/>
  <c r="T27" i="57"/>
  <c r="P27" i="57"/>
  <c r="L27" i="57"/>
  <c r="H27" i="57"/>
  <c r="AB26" i="57"/>
  <c r="Z26" i="57"/>
  <c r="X26" i="57"/>
  <c r="T26" i="57"/>
  <c r="P26" i="57"/>
  <c r="L26" i="57"/>
  <c r="H26" i="57"/>
  <c r="AB25" i="57"/>
  <c r="Z25" i="57"/>
  <c r="X25" i="57"/>
  <c r="T25" i="57"/>
  <c r="P25" i="57"/>
  <c r="L25" i="57"/>
  <c r="H25" i="57"/>
  <c r="AB24" i="57"/>
  <c r="Z24" i="57"/>
  <c r="X24" i="57"/>
  <c r="T24" i="57"/>
  <c r="P24" i="57"/>
  <c r="L24" i="57"/>
  <c r="H24" i="57"/>
  <c r="AB23" i="57"/>
  <c r="Z23" i="57"/>
  <c r="X23" i="57"/>
  <c r="T23" i="57"/>
  <c r="P23" i="57"/>
  <c r="L23" i="57"/>
  <c r="H23" i="57"/>
  <c r="AB22" i="57"/>
  <c r="Z22" i="57"/>
  <c r="X22" i="57"/>
  <c r="T22" i="57"/>
  <c r="P22" i="57"/>
  <c r="L22" i="57"/>
  <c r="H22" i="57"/>
  <c r="AB21" i="57"/>
  <c r="Z21" i="57"/>
  <c r="T21" i="57"/>
  <c r="P21" i="57"/>
  <c r="L21" i="57"/>
  <c r="H21" i="57"/>
  <c r="AB20" i="57"/>
  <c r="Z20" i="57"/>
  <c r="X20" i="57"/>
  <c r="T20" i="57"/>
  <c r="P20" i="57"/>
  <c r="L20" i="57"/>
  <c r="H20" i="57"/>
  <c r="AB19" i="57"/>
  <c r="Z19" i="57"/>
  <c r="X19" i="57"/>
  <c r="T19" i="57"/>
  <c r="P19" i="57"/>
  <c r="L19" i="57"/>
  <c r="H19" i="57"/>
  <c r="AB18" i="57"/>
  <c r="Z18" i="57"/>
  <c r="X18" i="57"/>
  <c r="T18" i="57"/>
  <c r="P18" i="57"/>
  <c r="L18" i="57"/>
  <c r="H18" i="57"/>
  <c r="AB17" i="57"/>
  <c r="Z17" i="57"/>
  <c r="X17" i="57"/>
  <c r="T17" i="57"/>
  <c r="P17" i="57"/>
  <c r="L17" i="57"/>
  <c r="H17" i="57"/>
  <c r="AB16" i="57"/>
  <c r="Z16" i="57"/>
  <c r="X16" i="57"/>
  <c r="T16" i="57"/>
  <c r="P16" i="57"/>
  <c r="L16" i="57"/>
  <c r="H16" i="57"/>
  <c r="AB15" i="57"/>
  <c r="Z15" i="57"/>
  <c r="X15" i="57"/>
  <c r="T15" i="57"/>
  <c r="P15" i="57"/>
  <c r="L15" i="57"/>
  <c r="AB14" i="57"/>
  <c r="Z14" i="57"/>
  <c r="X14" i="57"/>
  <c r="T14" i="57"/>
  <c r="P14" i="57"/>
  <c r="L14" i="57"/>
  <c r="H14" i="57"/>
  <c r="AB13" i="57"/>
  <c r="Z13" i="57"/>
  <c r="X13" i="57"/>
  <c r="T13" i="57"/>
  <c r="P13" i="57"/>
  <c r="L13" i="57"/>
  <c r="H13" i="57"/>
  <c r="X56" i="56"/>
  <c r="Z54" i="56"/>
  <c r="AE53" i="56"/>
  <c r="Z52" i="56"/>
  <c r="Z51" i="56"/>
  <c r="V50" i="56"/>
  <c r="V53" i="56" s="1"/>
  <c r="V59" i="56" s="1"/>
  <c r="R49" i="56"/>
  <c r="N49" i="56"/>
  <c r="F49" i="56"/>
  <c r="R48" i="56"/>
  <c r="N48" i="56"/>
  <c r="J48" i="56"/>
  <c r="F48" i="56"/>
  <c r="AB47" i="56"/>
  <c r="Z47" i="56"/>
  <c r="X47" i="56"/>
  <c r="T47" i="56"/>
  <c r="P47" i="56"/>
  <c r="L47" i="56"/>
  <c r="H47" i="56"/>
  <c r="AB46" i="56"/>
  <c r="AG46" i="56" s="1"/>
  <c r="Z46" i="56"/>
  <c r="X46" i="56"/>
  <c r="T46" i="56"/>
  <c r="P46" i="56"/>
  <c r="L46" i="56"/>
  <c r="H46" i="56"/>
  <c r="AB45" i="56"/>
  <c r="AG45" i="56" s="1"/>
  <c r="Z45" i="56"/>
  <c r="X45" i="56"/>
  <c r="T45" i="56"/>
  <c r="P45" i="56"/>
  <c r="L45" i="56"/>
  <c r="H45" i="56"/>
  <c r="AB44" i="56"/>
  <c r="AE44" i="56" s="1"/>
  <c r="Z44" i="56"/>
  <c r="X44" i="56"/>
  <c r="T44" i="56"/>
  <c r="P44" i="56"/>
  <c r="L44" i="56"/>
  <c r="H44" i="56"/>
  <c r="AB43" i="56"/>
  <c r="AB48" i="56" s="1"/>
  <c r="Z43" i="56"/>
  <c r="Z48" i="56" s="1"/>
  <c r="Z50" i="56" s="1"/>
  <c r="X43" i="56"/>
  <c r="T43" i="56"/>
  <c r="P43" i="56"/>
  <c r="L43" i="56"/>
  <c r="H43" i="56"/>
  <c r="AG40" i="56"/>
  <c r="R40" i="56"/>
  <c r="R50" i="56" s="1"/>
  <c r="R53" i="56" s="1"/>
  <c r="R59" i="56" s="1"/>
  <c r="N40" i="56"/>
  <c r="N50" i="56" s="1"/>
  <c r="N53" i="56" s="1"/>
  <c r="N59" i="56" s="1"/>
  <c r="J40" i="56"/>
  <c r="J50" i="56" s="1"/>
  <c r="J53" i="56" s="1"/>
  <c r="J59" i="56" s="1"/>
  <c r="F40" i="56"/>
  <c r="F50" i="56" s="1"/>
  <c r="F53" i="56" s="1"/>
  <c r="F59" i="56" s="1"/>
  <c r="AB39" i="56"/>
  <c r="Z39" i="56"/>
  <c r="T39" i="56"/>
  <c r="P39" i="56"/>
  <c r="L39" i="56"/>
  <c r="H39" i="56"/>
  <c r="AG38" i="56"/>
  <c r="AB38" i="56"/>
  <c r="Z38" i="56"/>
  <c r="X38" i="56"/>
  <c r="T38" i="56"/>
  <c r="P38" i="56"/>
  <c r="L38" i="56"/>
  <c r="H38" i="56"/>
  <c r="AB37" i="56"/>
  <c r="AE37" i="56" s="1"/>
  <c r="AE40" i="56" s="1"/>
  <c r="Z37" i="56"/>
  <c r="X37" i="56"/>
  <c r="T37" i="56"/>
  <c r="P37" i="56"/>
  <c r="L37" i="56"/>
  <c r="H37" i="56"/>
  <c r="AE36" i="56"/>
  <c r="AB36" i="56"/>
  <c r="Z36" i="56"/>
  <c r="X36" i="56"/>
  <c r="T36" i="56"/>
  <c r="P36" i="56"/>
  <c r="L36" i="56"/>
  <c r="H36" i="56"/>
  <c r="AE35" i="56"/>
  <c r="AB35" i="56"/>
  <c r="AB40" i="56" s="1"/>
  <c r="AB50" i="56" s="1"/>
  <c r="AB53" i="56" s="1"/>
  <c r="AB59" i="56" s="1"/>
  <c r="Z35" i="56"/>
  <c r="Z40" i="56" s="1"/>
  <c r="X35" i="56"/>
  <c r="T35" i="56"/>
  <c r="P35" i="56"/>
  <c r="L35" i="56"/>
  <c r="H35" i="56"/>
  <c r="V31" i="56"/>
  <c r="R31" i="56"/>
  <c r="N31" i="56"/>
  <c r="J31" i="56"/>
  <c r="F31" i="56"/>
  <c r="AB30" i="56"/>
  <c r="Z30" i="56"/>
  <c r="X30" i="56"/>
  <c r="T30" i="56"/>
  <c r="P30" i="56"/>
  <c r="L30" i="56"/>
  <c r="H30" i="56"/>
  <c r="AB29" i="56"/>
  <c r="Z29" i="56"/>
  <c r="X29" i="56"/>
  <c r="T29" i="56"/>
  <c r="P29" i="56"/>
  <c r="L29" i="56"/>
  <c r="H29" i="56"/>
  <c r="AB28" i="56"/>
  <c r="Z28" i="56"/>
  <c r="X28" i="56"/>
  <c r="T28" i="56"/>
  <c r="P28" i="56"/>
  <c r="L28" i="56"/>
  <c r="H28" i="56"/>
  <c r="AB27" i="56"/>
  <c r="L27" i="56"/>
  <c r="H27" i="56"/>
  <c r="AB26" i="56"/>
  <c r="Z26" i="56"/>
  <c r="X26" i="56"/>
  <c r="T26" i="56"/>
  <c r="P26" i="56"/>
  <c r="L26" i="56"/>
  <c r="H26" i="56"/>
  <c r="AB25" i="56"/>
  <c r="Z25" i="56"/>
  <c r="X25" i="56"/>
  <c r="T25" i="56"/>
  <c r="P25" i="56"/>
  <c r="L25" i="56"/>
  <c r="H25" i="56"/>
  <c r="AB24" i="56"/>
  <c r="Z24" i="56"/>
  <c r="X24" i="56"/>
  <c r="T24" i="56"/>
  <c r="P24" i="56"/>
  <c r="L24" i="56"/>
  <c r="H24" i="56"/>
  <c r="AB23" i="56"/>
  <c r="Z23" i="56"/>
  <c r="X23" i="56"/>
  <c r="T23" i="56"/>
  <c r="P23" i="56"/>
  <c r="L23" i="56"/>
  <c r="H23" i="56"/>
  <c r="AB22" i="56"/>
  <c r="Z22" i="56"/>
  <c r="X22" i="56"/>
  <c r="T22" i="56"/>
  <c r="P22" i="56"/>
  <c r="L22" i="56"/>
  <c r="H22" i="56"/>
  <c r="AB21" i="56"/>
  <c r="Z21" i="56"/>
  <c r="X21" i="56"/>
  <c r="T21" i="56"/>
  <c r="P21" i="56"/>
  <c r="L21" i="56"/>
  <c r="H21" i="56"/>
  <c r="AB20" i="56"/>
  <c r="Z20" i="56"/>
  <c r="X20" i="56"/>
  <c r="T20" i="56"/>
  <c r="P20" i="56"/>
  <c r="L20" i="56"/>
  <c r="H20" i="56"/>
  <c r="AB19" i="56"/>
  <c r="Z19" i="56"/>
  <c r="X19" i="56"/>
  <c r="T19" i="56"/>
  <c r="P19" i="56"/>
  <c r="L19" i="56"/>
  <c r="H19" i="56"/>
  <c r="AB18" i="56"/>
  <c r="Z18" i="56"/>
  <c r="X18" i="56"/>
  <c r="T18" i="56"/>
  <c r="P18" i="56"/>
  <c r="L18" i="56"/>
  <c r="H18" i="56"/>
  <c r="AB17" i="56"/>
  <c r="Z17" i="56"/>
  <c r="X17" i="56"/>
  <c r="T17" i="56"/>
  <c r="P17" i="56"/>
  <c r="L17" i="56"/>
  <c r="H17" i="56"/>
  <c r="AB16" i="56"/>
  <c r="Z16" i="56"/>
  <c r="X16" i="56"/>
  <c r="T16" i="56"/>
  <c r="P16" i="56"/>
  <c r="L16" i="56"/>
  <c r="H16" i="56"/>
  <c r="AB15" i="56"/>
  <c r="Z15" i="56"/>
  <c r="Z31" i="56" s="1"/>
  <c r="X15" i="56"/>
  <c r="T15" i="56"/>
  <c r="P15" i="56"/>
  <c r="L15" i="56"/>
  <c r="H15" i="56"/>
  <c r="AB14" i="56"/>
  <c r="Z14" i="56"/>
  <c r="X14" i="56"/>
  <c r="T14" i="56"/>
  <c r="P14" i="56"/>
  <c r="L14" i="56"/>
  <c r="H14" i="56"/>
  <c r="AB13" i="56"/>
  <c r="AB31" i="56" s="1"/>
  <c r="Z13" i="56"/>
  <c r="X13" i="56"/>
  <c r="T13" i="56"/>
  <c r="P13" i="56"/>
  <c r="L13" i="56"/>
  <c r="H13" i="56"/>
  <c r="X55" i="55"/>
  <c r="Z53" i="55"/>
  <c r="Z51" i="55"/>
  <c r="AG50" i="55"/>
  <c r="AE52" i="55" s="1"/>
  <c r="Z50" i="55"/>
  <c r="V49" i="55"/>
  <c r="V52" i="55" s="1"/>
  <c r="V58" i="55" s="1"/>
  <c r="R48" i="55"/>
  <c r="J48" i="55"/>
  <c r="F48" i="55"/>
  <c r="AG47" i="55"/>
  <c r="R47" i="55"/>
  <c r="N47" i="55"/>
  <c r="J47" i="55"/>
  <c r="F47" i="55"/>
  <c r="F49" i="55" s="1"/>
  <c r="F52" i="55" s="1"/>
  <c r="F58" i="55" s="1"/>
  <c r="AB46" i="55"/>
  <c r="Z46" i="55"/>
  <c r="X46" i="55"/>
  <c r="T46" i="55"/>
  <c r="P46" i="55"/>
  <c r="L46" i="55"/>
  <c r="H46" i="55"/>
  <c r="AG45" i="55"/>
  <c r="AB45" i="55"/>
  <c r="Z45" i="55"/>
  <c r="X45" i="55"/>
  <c r="T45" i="55"/>
  <c r="P45" i="55"/>
  <c r="L45" i="55"/>
  <c r="H45" i="55"/>
  <c r="AE44" i="55"/>
  <c r="AE47" i="55" s="1"/>
  <c r="AB44" i="55"/>
  <c r="AB47" i="55" s="1"/>
  <c r="Z44" i="55"/>
  <c r="Z47" i="55" s="1"/>
  <c r="Z49" i="55" s="1"/>
  <c r="Z52" i="55" s="1"/>
  <c r="X44" i="55"/>
  <c r="T44" i="55"/>
  <c r="P44" i="55"/>
  <c r="L44" i="55"/>
  <c r="H44" i="55"/>
  <c r="Z41" i="55"/>
  <c r="R41" i="55"/>
  <c r="R49" i="55" s="1"/>
  <c r="R52" i="55" s="1"/>
  <c r="R58" i="55" s="1"/>
  <c r="N41" i="55"/>
  <c r="N49" i="55" s="1"/>
  <c r="N52" i="55" s="1"/>
  <c r="N58" i="55" s="1"/>
  <c r="J41" i="55"/>
  <c r="J49" i="55" s="1"/>
  <c r="J52" i="55" s="1"/>
  <c r="J58" i="55" s="1"/>
  <c r="F41" i="55"/>
  <c r="AG40" i="55"/>
  <c r="AB40" i="55"/>
  <c r="Z40" i="55"/>
  <c r="T40" i="55"/>
  <c r="P40" i="55"/>
  <c r="L40" i="55"/>
  <c r="H40" i="55"/>
  <c r="AG39" i="55"/>
  <c r="AG41" i="55" s="1"/>
  <c r="AG49" i="55" s="1"/>
  <c r="AB39" i="55"/>
  <c r="Z39" i="55"/>
  <c r="T39" i="55"/>
  <c r="P39" i="55"/>
  <c r="L39" i="55"/>
  <c r="H39" i="55"/>
  <c r="AE38" i="55"/>
  <c r="AB38" i="55"/>
  <c r="Z38" i="55"/>
  <c r="X38" i="55"/>
  <c r="T38" i="55"/>
  <c r="P38" i="55"/>
  <c r="L38" i="55"/>
  <c r="H38" i="55"/>
  <c r="AE37" i="55"/>
  <c r="AB37" i="55"/>
  <c r="Z37" i="55"/>
  <c r="X37" i="55"/>
  <c r="T37" i="55"/>
  <c r="P37" i="55"/>
  <c r="L37" i="55"/>
  <c r="H37" i="55"/>
  <c r="AE36" i="55"/>
  <c r="AB36" i="55"/>
  <c r="Z36" i="55"/>
  <c r="T36" i="55"/>
  <c r="P36" i="55"/>
  <c r="L36" i="55"/>
  <c r="H36" i="55"/>
  <c r="AB35" i="55"/>
  <c r="AE35" i="55" s="1"/>
  <c r="AE41" i="55" s="1"/>
  <c r="AE49" i="55" s="1"/>
  <c r="AE51" i="55" s="1"/>
  <c r="Z35" i="55"/>
  <c r="X35" i="55"/>
  <c r="T35" i="55"/>
  <c r="P35" i="55"/>
  <c r="L35" i="55"/>
  <c r="H35" i="55"/>
  <c r="V31" i="55"/>
  <c r="R31" i="55"/>
  <c r="N31" i="55"/>
  <c r="J31" i="55"/>
  <c r="F31" i="55"/>
  <c r="AB30" i="55"/>
  <c r="Z30" i="55"/>
  <c r="X30" i="55"/>
  <c r="T30" i="55"/>
  <c r="P30" i="55"/>
  <c r="L30" i="55"/>
  <c r="H30" i="55"/>
  <c r="AB29" i="55"/>
  <c r="Z29" i="55"/>
  <c r="X29" i="55"/>
  <c r="T29" i="55"/>
  <c r="P29" i="55"/>
  <c r="L29" i="55"/>
  <c r="H29" i="55"/>
  <c r="AB28" i="55"/>
  <c r="Z28" i="55"/>
  <c r="X28" i="55"/>
  <c r="T28" i="55"/>
  <c r="P28" i="55"/>
  <c r="L28" i="55"/>
  <c r="H28" i="55"/>
  <c r="AB27" i="55"/>
  <c r="Z27" i="55"/>
  <c r="X27" i="55"/>
  <c r="T27" i="55"/>
  <c r="P27" i="55"/>
  <c r="L27" i="55"/>
  <c r="H27" i="55"/>
  <c r="AB26" i="55"/>
  <c r="Z26" i="55"/>
  <c r="X26" i="55"/>
  <c r="T26" i="55"/>
  <c r="P26" i="55"/>
  <c r="L26" i="55"/>
  <c r="H26" i="55"/>
  <c r="AB25" i="55"/>
  <c r="Z25" i="55"/>
  <c r="X25" i="55"/>
  <c r="T25" i="55"/>
  <c r="P25" i="55"/>
  <c r="L25" i="55"/>
  <c r="H25" i="55"/>
  <c r="AB24" i="55"/>
  <c r="Z24" i="55"/>
  <c r="X24" i="55"/>
  <c r="T24" i="55"/>
  <c r="P24" i="55"/>
  <c r="L24" i="55"/>
  <c r="H24" i="55"/>
  <c r="AB23" i="55"/>
  <c r="Z23" i="55"/>
  <c r="X23" i="55"/>
  <c r="T23" i="55"/>
  <c r="P23" i="55"/>
  <c r="L23" i="55"/>
  <c r="H23" i="55"/>
  <c r="AB22" i="55"/>
  <c r="Z22" i="55"/>
  <c r="X22" i="55"/>
  <c r="T22" i="55"/>
  <c r="P22" i="55"/>
  <c r="L22" i="55"/>
  <c r="H22" i="55"/>
  <c r="AB21" i="55"/>
  <c r="Z21" i="55"/>
  <c r="T21" i="55"/>
  <c r="P21" i="55"/>
  <c r="L21" i="55"/>
  <c r="H21" i="55"/>
  <c r="AB20" i="55"/>
  <c r="Z20" i="55"/>
  <c r="X20" i="55"/>
  <c r="T20" i="55"/>
  <c r="P20" i="55"/>
  <c r="L20" i="55"/>
  <c r="H20" i="55"/>
  <c r="AB19" i="55"/>
  <c r="Z19" i="55"/>
  <c r="X19" i="55"/>
  <c r="T19" i="55"/>
  <c r="P19" i="55"/>
  <c r="L19" i="55"/>
  <c r="H19" i="55"/>
  <c r="AB18" i="55"/>
  <c r="Z18" i="55"/>
  <c r="X18" i="55"/>
  <c r="T18" i="55"/>
  <c r="P18" i="55"/>
  <c r="L18" i="55"/>
  <c r="H18" i="55"/>
  <c r="AB17" i="55"/>
  <c r="Z17" i="55"/>
  <c r="X17" i="55"/>
  <c r="T17" i="55"/>
  <c r="P17" i="55"/>
  <c r="L17" i="55"/>
  <c r="H17" i="55"/>
  <c r="AB16" i="55"/>
  <c r="Z16" i="55"/>
  <c r="X16" i="55"/>
  <c r="T16" i="55"/>
  <c r="P16" i="55"/>
  <c r="L16" i="55"/>
  <c r="H16" i="55"/>
  <c r="AB15" i="55"/>
  <c r="Z15" i="55"/>
  <c r="X15" i="55"/>
  <c r="T15" i="55"/>
  <c r="P15" i="55"/>
  <c r="L15" i="55"/>
  <c r="AB14" i="55"/>
  <c r="Z14" i="55"/>
  <c r="X14" i="55"/>
  <c r="T14" i="55"/>
  <c r="P14" i="55"/>
  <c r="L14" i="55"/>
  <c r="H14" i="55"/>
  <c r="AB13" i="55"/>
  <c r="AB31" i="55" s="1"/>
  <c r="Z13" i="55"/>
  <c r="Z31" i="55" s="1"/>
  <c r="X13" i="55"/>
  <c r="T13" i="55"/>
  <c r="P13" i="55"/>
  <c r="L13" i="55"/>
  <c r="H13" i="55"/>
  <c r="X58" i="54"/>
  <c r="Z56" i="54"/>
  <c r="AE55" i="54"/>
  <c r="Z54" i="54"/>
  <c r="Z53" i="54"/>
  <c r="V52" i="54"/>
  <c r="V55" i="54" s="1"/>
  <c r="V61" i="54" s="1"/>
  <c r="N51" i="54"/>
  <c r="F51" i="54"/>
  <c r="R50" i="54"/>
  <c r="N50" i="54"/>
  <c r="J50" i="54"/>
  <c r="F50" i="54"/>
  <c r="AB49" i="54"/>
  <c r="X49" i="54"/>
  <c r="T49" i="54"/>
  <c r="P49" i="54"/>
  <c r="L49" i="54"/>
  <c r="H49" i="54"/>
  <c r="AG48" i="54"/>
  <c r="AB48" i="54"/>
  <c r="X48" i="54"/>
  <c r="T48" i="54"/>
  <c r="P48" i="54"/>
  <c r="L48" i="54"/>
  <c r="H48" i="54"/>
  <c r="AG47" i="54"/>
  <c r="AG50" i="54" s="1"/>
  <c r="AB47" i="54"/>
  <c r="X47" i="54"/>
  <c r="T47" i="54"/>
  <c r="P47" i="54"/>
  <c r="L47" i="54"/>
  <c r="H47" i="54"/>
  <c r="AE46" i="54"/>
  <c r="AB46" i="54"/>
  <c r="Z46" i="54"/>
  <c r="X46" i="54"/>
  <c r="T46" i="54"/>
  <c r="P46" i="54"/>
  <c r="L46" i="54"/>
  <c r="H46" i="54"/>
  <c r="AE45" i="54"/>
  <c r="AE50" i="54" s="1"/>
  <c r="AB45" i="54"/>
  <c r="Z45" i="54"/>
  <c r="X45" i="54"/>
  <c r="T45" i="54"/>
  <c r="P45" i="54"/>
  <c r="L45" i="54"/>
  <c r="H45" i="54"/>
  <c r="AE44" i="54"/>
  <c r="AB44" i="54"/>
  <c r="AB50" i="54" s="1"/>
  <c r="Z44" i="54"/>
  <c r="Z50" i="54" s="1"/>
  <c r="X44" i="54"/>
  <c r="T44" i="54"/>
  <c r="P44" i="54"/>
  <c r="L44" i="54"/>
  <c r="H44" i="54"/>
  <c r="R41" i="54"/>
  <c r="R52" i="54" s="1"/>
  <c r="R55" i="54" s="1"/>
  <c r="R61" i="54" s="1"/>
  <c r="N41" i="54"/>
  <c r="N52" i="54" s="1"/>
  <c r="N55" i="54" s="1"/>
  <c r="N61" i="54" s="1"/>
  <c r="J41" i="54"/>
  <c r="J52" i="54" s="1"/>
  <c r="J55" i="54" s="1"/>
  <c r="J61" i="54" s="1"/>
  <c r="F41" i="54"/>
  <c r="F52" i="54" s="1"/>
  <c r="F55" i="54" s="1"/>
  <c r="F61" i="54" s="1"/>
  <c r="Z61" i="54" s="1"/>
  <c r="AG40" i="54"/>
  <c r="AB40" i="54"/>
  <c r="Z40" i="54"/>
  <c r="X40" i="54"/>
  <c r="T40" i="54"/>
  <c r="P40" i="54"/>
  <c r="L40" i="54"/>
  <c r="H40" i="54"/>
  <c r="AG39" i="54"/>
  <c r="AB39" i="54"/>
  <c r="Z39" i="54"/>
  <c r="T39" i="54"/>
  <c r="P39" i="54"/>
  <c r="L39" i="54"/>
  <c r="H39" i="54"/>
  <c r="AG38" i="54"/>
  <c r="AG41" i="54" s="1"/>
  <c r="AB38" i="54"/>
  <c r="Z38" i="54"/>
  <c r="X38" i="54"/>
  <c r="T38" i="54"/>
  <c r="P38" i="54"/>
  <c r="L38" i="54"/>
  <c r="H38" i="54"/>
  <c r="AB37" i="54"/>
  <c r="AE37" i="54" s="1"/>
  <c r="Z37" i="54"/>
  <c r="X37" i="54"/>
  <c r="T37" i="54"/>
  <c r="P37" i="54"/>
  <c r="L37" i="54"/>
  <c r="H37" i="54"/>
  <c r="AB36" i="54"/>
  <c r="AE36" i="54" s="1"/>
  <c r="Z36" i="54"/>
  <c r="X36" i="54"/>
  <c r="T36" i="54"/>
  <c r="P36" i="54"/>
  <c r="L36" i="54"/>
  <c r="H36" i="54"/>
  <c r="AE35" i="54"/>
  <c r="AB35" i="54"/>
  <c r="AB41" i="54" s="1"/>
  <c r="Z35" i="54"/>
  <c r="Z41" i="54" s="1"/>
  <c r="X35" i="54"/>
  <c r="T35" i="54"/>
  <c r="P35" i="54"/>
  <c r="L35" i="54"/>
  <c r="H35" i="54"/>
  <c r="V31" i="54"/>
  <c r="R31" i="54"/>
  <c r="N31" i="54"/>
  <c r="J31" i="54"/>
  <c r="F31" i="54"/>
  <c r="AB30" i="54"/>
  <c r="Z30" i="54"/>
  <c r="X30" i="54"/>
  <c r="T30" i="54"/>
  <c r="P30" i="54"/>
  <c r="L30" i="54"/>
  <c r="H30" i="54"/>
  <c r="AB29" i="54"/>
  <c r="Z29" i="54"/>
  <c r="X29" i="54"/>
  <c r="T29" i="54"/>
  <c r="P29" i="54"/>
  <c r="L29" i="54"/>
  <c r="H29" i="54"/>
  <c r="AB28" i="54"/>
  <c r="Z28" i="54"/>
  <c r="X28" i="54"/>
  <c r="T28" i="54"/>
  <c r="P28" i="54"/>
  <c r="L28" i="54"/>
  <c r="H28" i="54"/>
  <c r="AB27" i="54"/>
  <c r="L27" i="54"/>
  <c r="H27" i="54"/>
  <c r="AB26" i="54"/>
  <c r="Z26" i="54"/>
  <c r="X26" i="54"/>
  <c r="T26" i="54"/>
  <c r="P26" i="54"/>
  <c r="L26" i="54"/>
  <c r="H26" i="54"/>
  <c r="AB25" i="54"/>
  <c r="Z25" i="54"/>
  <c r="X25" i="54"/>
  <c r="T25" i="54"/>
  <c r="P25" i="54"/>
  <c r="L25" i="54"/>
  <c r="H25" i="54"/>
  <c r="AB24" i="54"/>
  <c r="Z24" i="54"/>
  <c r="X24" i="54"/>
  <c r="T24" i="54"/>
  <c r="P24" i="54"/>
  <c r="L24" i="54"/>
  <c r="H24" i="54"/>
  <c r="AB23" i="54"/>
  <c r="Z23" i="54"/>
  <c r="X23" i="54"/>
  <c r="T23" i="54"/>
  <c r="P23" i="54"/>
  <c r="L23" i="54"/>
  <c r="H23" i="54"/>
  <c r="AB22" i="54"/>
  <c r="Z22" i="54"/>
  <c r="X22" i="54"/>
  <c r="T22" i="54"/>
  <c r="P22" i="54"/>
  <c r="L22" i="54"/>
  <c r="H22" i="54"/>
  <c r="AB21" i="54"/>
  <c r="Z21" i="54"/>
  <c r="X21" i="54"/>
  <c r="T21" i="54"/>
  <c r="P21" i="54"/>
  <c r="L21" i="54"/>
  <c r="H21" i="54"/>
  <c r="AB20" i="54"/>
  <c r="Z20" i="54"/>
  <c r="X20" i="54"/>
  <c r="T20" i="54"/>
  <c r="P20" i="54"/>
  <c r="L20" i="54"/>
  <c r="H20" i="54"/>
  <c r="AB19" i="54"/>
  <c r="Z19" i="54"/>
  <c r="X19" i="54"/>
  <c r="T19" i="54"/>
  <c r="P19" i="54"/>
  <c r="L19" i="54"/>
  <c r="H19" i="54"/>
  <c r="AB18" i="54"/>
  <c r="Z18" i="54"/>
  <c r="X18" i="54"/>
  <c r="T18" i="54"/>
  <c r="P18" i="54"/>
  <c r="L18" i="54"/>
  <c r="H18" i="54"/>
  <c r="AB17" i="54"/>
  <c r="Z17" i="54"/>
  <c r="X17" i="54"/>
  <c r="T17" i="54"/>
  <c r="P17" i="54"/>
  <c r="L17" i="54"/>
  <c r="H17" i="54"/>
  <c r="AB16" i="54"/>
  <c r="Z16" i="54"/>
  <c r="X16" i="54"/>
  <c r="T16" i="54"/>
  <c r="P16" i="54"/>
  <c r="L16" i="54"/>
  <c r="H16" i="54"/>
  <c r="AB15" i="54"/>
  <c r="AB31" i="54" s="1"/>
  <c r="Z15" i="54"/>
  <c r="Z31" i="54" s="1"/>
  <c r="X15" i="54"/>
  <c r="T15" i="54"/>
  <c r="P15" i="54"/>
  <c r="L15" i="54"/>
  <c r="H15" i="54"/>
  <c r="AB14" i="54"/>
  <c r="Z14" i="54"/>
  <c r="X14" i="54"/>
  <c r="T14" i="54"/>
  <c r="P14" i="54"/>
  <c r="L14" i="54"/>
  <c r="H14" i="54"/>
  <c r="AB13" i="54"/>
  <c r="Z13" i="54"/>
  <c r="X13" i="54"/>
  <c r="T13" i="54"/>
  <c r="P13" i="54"/>
  <c r="L13" i="54"/>
  <c r="H13" i="54"/>
  <c r="X63" i="53"/>
  <c r="Z61" i="53"/>
  <c r="AE60" i="53"/>
  <c r="Z59" i="53"/>
  <c r="Z58" i="53"/>
  <c r="V57" i="53"/>
  <c r="V60" i="53" s="1"/>
  <c r="V66" i="53" s="1"/>
  <c r="N56" i="53"/>
  <c r="J56" i="53"/>
  <c r="F56" i="53"/>
  <c r="R55" i="53"/>
  <c r="N55" i="53"/>
  <c r="J55" i="53"/>
  <c r="F55" i="53"/>
  <c r="AB54" i="53"/>
  <c r="Z54" i="53"/>
  <c r="X54" i="53"/>
  <c r="T54" i="53"/>
  <c r="P54" i="53"/>
  <c r="L54" i="53"/>
  <c r="H54" i="53"/>
  <c r="AG53" i="53"/>
  <c r="AB53" i="53"/>
  <c r="Z53" i="53"/>
  <c r="X53" i="53"/>
  <c r="T53" i="53"/>
  <c r="P53" i="53"/>
  <c r="L53" i="53"/>
  <c r="H53" i="53"/>
  <c r="AG52" i="53"/>
  <c r="AG55" i="53" s="1"/>
  <c r="AB52" i="53"/>
  <c r="Z52" i="53"/>
  <c r="T52" i="53"/>
  <c r="P52" i="53"/>
  <c r="L52" i="53"/>
  <c r="H52" i="53"/>
  <c r="AG51" i="53"/>
  <c r="AB51" i="53"/>
  <c r="Z51" i="53"/>
  <c r="X51" i="53"/>
  <c r="T51" i="53"/>
  <c r="P51" i="53"/>
  <c r="L51" i="53"/>
  <c r="H51" i="53"/>
  <c r="AE50" i="53"/>
  <c r="AB50" i="53"/>
  <c r="Z50" i="53"/>
  <c r="X50" i="53"/>
  <c r="T50" i="53"/>
  <c r="P50" i="53"/>
  <c r="L50" i="53"/>
  <c r="H50" i="53"/>
  <c r="AE49" i="53"/>
  <c r="AB49" i="53"/>
  <c r="Z49" i="53"/>
  <c r="T49" i="53"/>
  <c r="P49" i="53"/>
  <c r="L49" i="53"/>
  <c r="H49" i="53"/>
  <c r="AE48" i="53"/>
  <c r="AB48" i="53"/>
  <c r="Z48" i="53"/>
  <c r="X48" i="53"/>
  <c r="T48" i="53"/>
  <c r="P48" i="53"/>
  <c r="L48" i="53"/>
  <c r="H48" i="53"/>
  <c r="AE47" i="53"/>
  <c r="AE55" i="53" s="1"/>
  <c r="AB47" i="53"/>
  <c r="AB55" i="53" s="1"/>
  <c r="Z47" i="53"/>
  <c r="Z55" i="53" s="1"/>
  <c r="X47" i="53"/>
  <c r="T47" i="53"/>
  <c r="P47" i="53"/>
  <c r="L47" i="53"/>
  <c r="H47" i="53"/>
  <c r="R44" i="53"/>
  <c r="R57" i="53" s="1"/>
  <c r="R60" i="53" s="1"/>
  <c r="R66" i="53" s="1"/>
  <c r="N44" i="53"/>
  <c r="N57" i="53" s="1"/>
  <c r="N60" i="53" s="1"/>
  <c r="N66" i="53" s="1"/>
  <c r="J44" i="53"/>
  <c r="J57" i="53" s="1"/>
  <c r="J60" i="53" s="1"/>
  <c r="J66" i="53" s="1"/>
  <c r="F44" i="53"/>
  <c r="F57" i="53" s="1"/>
  <c r="F60" i="53" s="1"/>
  <c r="F66" i="53" s="1"/>
  <c r="AG43" i="53"/>
  <c r="AB43" i="53"/>
  <c r="Z43" i="53"/>
  <c r="X43" i="53"/>
  <c r="T43" i="53"/>
  <c r="P43" i="53"/>
  <c r="L43" i="53"/>
  <c r="H43" i="53"/>
  <c r="AG42" i="53"/>
  <c r="AB42" i="53"/>
  <c r="Z42" i="53"/>
  <c r="T42" i="53"/>
  <c r="P42" i="53"/>
  <c r="L42" i="53"/>
  <c r="H42" i="53"/>
  <c r="AB41" i="53"/>
  <c r="AG41" i="53" s="1"/>
  <c r="Z41" i="53"/>
  <c r="T41" i="53"/>
  <c r="P41" i="53"/>
  <c r="L41" i="53"/>
  <c r="H41" i="53"/>
  <c r="AB40" i="53"/>
  <c r="AG40" i="53" s="1"/>
  <c r="Z40" i="53"/>
  <c r="T40" i="53"/>
  <c r="P40" i="53"/>
  <c r="L40" i="53"/>
  <c r="H40" i="53"/>
  <c r="AG39" i="53"/>
  <c r="AG44" i="53" s="1"/>
  <c r="AG57" i="53" s="1"/>
  <c r="AB39" i="53"/>
  <c r="Z39" i="53"/>
  <c r="X39" i="53"/>
  <c r="T39" i="53"/>
  <c r="P39" i="53"/>
  <c r="L39" i="53"/>
  <c r="H39" i="53"/>
  <c r="AB38" i="53"/>
  <c r="AE38" i="53" s="1"/>
  <c r="Z38" i="53"/>
  <c r="X38" i="53"/>
  <c r="T38" i="53"/>
  <c r="P38" i="53"/>
  <c r="L38" i="53"/>
  <c r="H38" i="53"/>
  <c r="AE37" i="53"/>
  <c r="AB37" i="53"/>
  <c r="Z37" i="53"/>
  <c r="T37" i="53"/>
  <c r="P37" i="53"/>
  <c r="L37" i="53"/>
  <c r="H37" i="53"/>
  <c r="AB36" i="53"/>
  <c r="AE36" i="53" s="1"/>
  <c r="AE44" i="53" s="1"/>
  <c r="AE57" i="53" s="1"/>
  <c r="Z36" i="53"/>
  <c r="Z44" i="53" s="1"/>
  <c r="X36" i="53"/>
  <c r="T36" i="53"/>
  <c r="P36" i="53"/>
  <c r="L36" i="53"/>
  <c r="H36" i="53"/>
  <c r="AE35" i="53"/>
  <c r="AB35" i="53"/>
  <c r="Z35" i="53"/>
  <c r="X35" i="53"/>
  <c r="T35" i="53"/>
  <c r="P35" i="53"/>
  <c r="L35" i="53"/>
  <c r="H35" i="53"/>
  <c r="V31" i="53"/>
  <c r="R31" i="53"/>
  <c r="N31" i="53"/>
  <c r="J31" i="53"/>
  <c r="F31" i="53"/>
  <c r="AB30" i="53"/>
  <c r="Z30" i="53"/>
  <c r="X30" i="53"/>
  <c r="T30" i="53"/>
  <c r="P30" i="53"/>
  <c r="L30" i="53"/>
  <c r="H30" i="53"/>
  <c r="AB29" i="53"/>
  <c r="Z29" i="53"/>
  <c r="X29" i="53"/>
  <c r="T29" i="53"/>
  <c r="P29" i="53"/>
  <c r="L29" i="53"/>
  <c r="H29" i="53"/>
  <c r="AB28" i="53"/>
  <c r="Z28" i="53"/>
  <c r="X28" i="53"/>
  <c r="T28" i="53"/>
  <c r="P28" i="53"/>
  <c r="L28" i="53"/>
  <c r="H28" i="53"/>
  <c r="AB27" i="53"/>
  <c r="L27" i="53"/>
  <c r="H27" i="53"/>
  <c r="AB26" i="53"/>
  <c r="Z26" i="53"/>
  <c r="X26" i="53"/>
  <c r="T26" i="53"/>
  <c r="P26" i="53"/>
  <c r="L26" i="53"/>
  <c r="H26" i="53"/>
  <c r="AB25" i="53"/>
  <c r="Z25" i="53"/>
  <c r="X25" i="53"/>
  <c r="T25" i="53"/>
  <c r="P25" i="53"/>
  <c r="L25" i="53"/>
  <c r="H25" i="53"/>
  <c r="AB24" i="53"/>
  <c r="Z24" i="53"/>
  <c r="X24" i="53"/>
  <c r="T24" i="53"/>
  <c r="P24" i="53"/>
  <c r="L24" i="53"/>
  <c r="H24" i="53"/>
  <c r="AB23" i="53"/>
  <c r="Z23" i="53"/>
  <c r="X23" i="53"/>
  <c r="T23" i="53"/>
  <c r="P23" i="53"/>
  <c r="L23" i="53"/>
  <c r="H23" i="53"/>
  <c r="AB22" i="53"/>
  <c r="Z22" i="53"/>
  <c r="X22" i="53"/>
  <c r="T22" i="53"/>
  <c r="P22" i="53"/>
  <c r="L22" i="53"/>
  <c r="H22" i="53"/>
  <c r="AB21" i="53"/>
  <c r="Z21" i="53"/>
  <c r="X21" i="53"/>
  <c r="T21" i="53"/>
  <c r="P21" i="53"/>
  <c r="L21" i="53"/>
  <c r="H21" i="53"/>
  <c r="AB20" i="53"/>
  <c r="Z20" i="53"/>
  <c r="X20" i="53"/>
  <c r="T20" i="53"/>
  <c r="P20" i="53"/>
  <c r="L20" i="53"/>
  <c r="H20" i="53"/>
  <c r="AB19" i="53"/>
  <c r="Z19" i="53"/>
  <c r="X19" i="53"/>
  <c r="T19" i="53"/>
  <c r="P19" i="53"/>
  <c r="L19" i="53"/>
  <c r="H19" i="53"/>
  <c r="AB18" i="53"/>
  <c r="Z18" i="53"/>
  <c r="X18" i="53"/>
  <c r="T18" i="53"/>
  <c r="P18" i="53"/>
  <c r="L18" i="53"/>
  <c r="H18" i="53"/>
  <c r="AB17" i="53"/>
  <c r="Z17" i="53"/>
  <c r="X17" i="53"/>
  <c r="T17" i="53"/>
  <c r="P17" i="53"/>
  <c r="L17" i="53"/>
  <c r="H17" i="53"/>
  <c r="AB16" i="53"/>
  <c r="Z16" i="53"/>
  <c r="X16" i="53"/>
  <c r="T16" i="53"/>
  <c r="P16" i="53"/>
  <c r="L16" i="53"/>
  <c r="H16" i="53"/>
  <c r="AB15" i="53"/>
  <c r="Z15" i="53"/>
  <c r="X15" i="53"/>
  <c r="T15" i="53"/>
  <c r="P15" i="53"/>
  <c r="L15" i="53"/>
  <c r="H15" i="53"/>
  <c r="AB14" i="53"/>
  <c r="Z14" i="53"/>
  <c r="X14" i="53"/>
  <c r="T14" i="53"/>
  <c r="P14" i="53"/>
  <c r="L14" i="53"/>
  <c r="H14" i="53"/>
  <c r="AB13" i="53"/>
  <c r="AB31" i="53" s="1"/>
  <c r="Z13" i="53"/>
  <c r="Z31" i="53" s="1"/>
  <c r="X13" i="53"/>
  <c r="T13" i="53"/>
  <c r="P13" i="53"/>
  <c r="L13" i="53"/>
  <c r="H13" i="53"/>
  <c r="AE48" i="26"/>
  <c r="AE48" i="45"/>
  <c r="AE48" i="39"/>
  <c r="AG50" i="39"/>
  <c r="AE50" i="39"/>
  <c r="V31" i="45"/>
  <c r="R31" i="45"/>
  <c r="N31" i="45"/>
  <c r="J31" i="45"/>
  <c r="F31" i="45"/>
  <c r="X56" i="52"/>
  <c r="Z54" i="52"/>
  <c r="AE53" i="52"/>
  <c r="Z52" i="52"/>
  <c r="Z51" i="52"/>
  <c r="V50" i="52"/>
  <c r="V53" i="52" s="1"/>
  <c r="V59" i="52" s="1"/>
  <c r="R48" i="52"/>
  <c r="N48" i="52"/>
  <c r="N49" i="52" s="1"/>
  <c r="J48" i="52"/>
  <c r="F48" i="52"/>
  <c r="AB47" i="52"/>
  <c r="Z47" i="52"/>
  <c r="X47" i="52"/>
  <c r="T47" i="52"/>
  <c r="P47" i="52"/>
  <c r="L47" i="52"/>
  <c r="H47" i="52"/>
  <c r="AB46" i="52"/>
  <c r="AG46" i="52" s="1"/>
  <c r="Z46" i="52"/>
  <c r="X46" i="52"/>
  <c r="T46" i="52"/>
  <c r="P46" i="52"/>
  <c r="L46" i="52"/>
  <c r="H46" i="52"/>
  <c r="AB45" i="52"/>
  <c r="AG45" i="52" s="1"/>
  <c r="Z45" i="52"/>
  <c r="X45" i="52"/>
  <c r="T45" i="52"/>
  <c r="P45" i="52"/>
  <c r="L45" i="52"/>
  <c r="H45" i="52"/>
  <c r="AB44" i="52"/>
  <c r="AE44" i="52" s="1"/>
  <c r="Z44" i="52"/>
  <c r="X44" i="52"/>
  <c r="T44" i="52"/>
  <c r="P44" i="52"/>
  <c r="L44" i="52"/>
  <c r="H44" i="52"/>
  <c r="AB43" i="52"/>
  <c r="Z43" i="52"/>
  <c r="Z48" i="52" s="1"/>
  <c r="X43" i="52"/>
  <c r="T43" i="52"/>
  <c r="P43" i="52"/>
  <c r="L43" i="52"/>
  <c r="H43" i="52"/>
  <c r="R40" i="52"/>
  <c r="R50" i="52" s="1"/>
  <c r="R53" i="52" s="1"/>
  <c r="R59" i="52" s="1"/>
  <c r="N40" i="52"/>
  <c r="J40" i="52"/>
  <c r="F40" i="52"/>
  <c r="F50" i="52" s="1"/>
  <c r="F53" i="52" s="1"/>
  <c r="F59" i="52" s="1"/>
  <c r="AB39" i="52"/>
  <c r="Z39" i="52"/>
  <c r="T39" i="52"/>
  <c r="P39" i="52"/>
  <c r="L39" i="52"/>
  <c r="H39" i="52"/>
  <c r="AG38" i="52"/>
  <c r="AG40" i="52" s="1"/>
  <c r="AB38" i="52"/>
  <c r="Z38" i="52"/>
  <c r="X38" i="52"/>
  <c r="T38" i="52"/>
  <c r="P38" i="52"/>
  <c r="L38" i="52"/>
  <c r="H38" i="52"/>
  <c r="AB37" i="52"/>
  <c r="AE37" i="52" s="1"/>
  <c r="Z37" i="52"/>
  <c r="X37" i="52"/>
  <c r="T37" i="52"/>
  <c r="P37" i="52"/>
  <c r="L37" i="52"/>
  <c r="H37" i="52"/>
  <c r="AB36" i="52"/>
  <c r="AE36" i="52" s="1"/>
  <c r="Z36" i="52"/>
  <c r="X36" i="52"/>
  <c r="T36" i="52"/>
  <c r="P36" i="52"/>
  <c r="L36" i="52"/>
  <c r="H36" i="52"/>
  <c r="AB35" i="52"/>
  <c r="Z35" i="52"/>
  <c r="Z40" i="52" s="1"/>
  <c r="X35" i="52"/>
  <c r="T35" i="52"/>
  <c r="P35" i="52"/>
  <c r="L35" i="52"/>
  <c r="H35" i="52"/>
  <c r="V31" i="52"/>
  <c r="R31" i="52"/>
  <c r="N31" i="52"/>
  <c r="J31" i="52"/>
  <c r="F31" i="52"/>
  <c r="AB30" i="52"/>
  <c r="Z30" i="52"/>
  <c r="X30" i="52"/>
  <c r="T30" i="52"/>
  <c r="P30" i="52"/>
  <c r="L30" i="52"/>
  <c r="H30" i="52"/>
  <c r="AB29" i="52"/>
  <c r="Z29" i="52"/>
  <c r="X29" i="52"/>
  <c r="T29" i="52"/>
  <c r="P29" i="52"/>
  <c r="L29" i="52"/>
  <c r="H29" i="52"/>
  <c r="AB28" i="52"/>
  <c r="Z28" i="52"/>
  <c r="X28" i="52"/>
  <c r="T28" i="52"/>
  <c r="P28" i="52"/>
  <c r="L28" i="52"/>
  <c r="H28" i="52"/>
  <c r="AB27" i="52"/>
  <c r="L27" i="52"/>
  <c r="H27" i="52"/>
  <c r="AB26" i="52"/>
  <c r="Z26" i="52"/>
  <c r="X26" i="52"/>
  <c r="T26" i="52"/>
  <c r="P26" i="52"/>
  <c r="L26" i="52"/>
  <c r="H26" i="52"/>
  <c r="AB25" i="52"/>
  <c r="Z25" i="52"/>
  <c r="X25" i="52"/>
  <c r="T25" i="52"/>
  <c r="P25" i="52"/>
  <c r="L25" i="52"/>
  <c r="H25" i="52"/>
  <c r="AB24" i="52"/>
  <c r="Z24" i="52"/>
  <c r="X24" i="52"/>
  <c r="T24" i="52"/>
  <c r="P24" i="52"/>
  <c r="L24" i="52"/>
  <c r="H24" i="52"/>
  <c r="AB23" i="52"/>
  <c r="Z23" i="52"/>
  <c r="X23" i="52"/>
  <c r="T23" i="52"/>
  <c r="P23" i="52"/>
  <c r="L23" i="52"/>
  <c r="H23" i="52"/>
  <c r="AB22" i="52"/>
  <c r="Z22" i="52"/>
  <c r="X22" i="52"/>
  <c r="T22" i="52"/>
  <c r="P22" i="52"/>
  <c r="L22" i="52"/>
  <c r="H22" i="52"/>
  <c r="AB21" i="52"/>
  <c r="Z21" i="52"/>
  <c r="X21" i="52"/>
  <c r="T21" i="52"/>
  <c r="P21" i="52"/>
  <c r="L21" i="52"/>
  <c r="H21" i="52"/>
  <c r="AB20" i="52"/>
  <c r="Z20" i="52"/>
  <c r="X20" i="52"/>
  <c r="T20" i="52"/>
  <c r="P20" i="52"/>
  <c r="L20" i="52"/>
  <c r="H20" i="52"/>
  <c r="AB19" i="52"/>
  <c r="Z19" i="52"/>
  <c r="X19" i="52"/>
  <c r="T19" i="52"/>
  <c r="P19" i="52"/>
  <c r="L19" i="52"/>
  <c r="H19" i="52"/>
  <c r="AB18" i="52"/>
  <c r="Z18" i="52"/>
  <c r="X18" i="52"/>
  <c r="T18" i="52"/>
  <c r="P18" i="52"/>
  <c r="L18" i="52"/>
  <c r="H18" i="52"/>
  <c r="AB17" i="52"/>
  <c r="Z17" i="52"/>
  <c r="X17" i="52"/>
  <c r="T17" i="52"/>
  <c r="P17" i="52"/>
  <c r="L17" i="52"/>
  <c r="H17" i="52"/>
  <c r="AB16" i="52"/>
  <c r="Z16" i="52"/>
  <c r="X16" i="52"/>
  <c r="T16" i="52"/>
  <c r="P16" i="52"/>
  <c r="L16" i="52"/>
  <c r="H16" i="52"/>
  <c r="AB15" i="52"/>
  <c r="Z15" i="52"/>
  <c r="X15" i="52"/>
  <c r="T15" i="52"/>
  <c r="P15" i="52"/>
  <c r="L15" i="52"/>
  <c r="H15" i="52"/>
  <c r="AB14" i="52"/>
  <c r="Z14" i="52"/>
  <c r="X14" i="52"/>
  <c r="T14" i="52"/>
  <c r="P14" i="52"/>
  <c r="L14" i="52"/>
  <c r="H14" i="52"/>
  <c r="AB13" i="52"/>
  <c r="Z13" i="52"/>
  <c r="X13" i="52"/>
  <c r="T13" i="52"/>
  <c r="P13" i="52"/>
  <c r="L13" i="52"/>
  <c r="H13" i="52"/>
  <c r="X63" i="51"/>
  <c r="Z61" i="51"/>
  <c r="AE60" i="51"/>
  <c r="Z59" i="51"/>
  <c r="Z58" i="51"/>
  <c r="V57" i="51"/>
  <c r="V60" i="51" s="1"/>
  <c r="V66" i="51" s="1"/>
  <c r="R55" i="51"/>
  <c r="N55" i="51"/>
  <c r="J55" i="51"/>
  <c r="F55" i="51"/>
  <c r="AB54" i="51"/>
  <c r="Z54" i="51"/>
  <c r="X54" i="51"/>
  <c r="T54" i="51"/>
  <c r="P54" i="51"/>
  <c r="L54" i="51"/>
  <c r="H54" i="51"/>
  <c r="AG53" i="51"/>
  <c r="AB53" i="51"/>
  <c r="Z53" i="51"/>
  <c r="X53" i="51"/>
  <c r="T53" i="51"/>
  <c r="P53" i="51"/>
  <c r="L53" i="51"/>
  <c r="H53" i="51"/>
  <c r="AG52" i="51"/>
  <c r="AB52" i="51"/>
  <c r="Z52" i="51"/>
  <c r="T52" i="51"/>
  <c r="P52" i="51"/>
  <c r="L52" i="51"/>
  <c r="H52" i="51"/>
  <c r="AG51" i="51"/>
  <c r="AB51" i="51"/>
  <c r="Z51" i="51"/>
  <c r="X51" i="51"/>
  <c r="T51" i="51"/>
  <c r="P51" i="51"/>
  <c r="L51" i="51"/>
  <c r="H51" i="51"/>
  <c r="AE50" i="51"/>
  <c r="AB50" i="51"/>
  <c r="Z50" i="51"/>
  <c r="X50" i="51"/>
  <c r="T50" i="51"/>
  <c r="P50" i="51"/>
  <c r="L50" i="51"/>
  <c r="H50" i="51"/>
  <c r="AE49" i="51"/>
  <c r="AB49" i="51"/>
  <c r="Z49" i="51"/>
  <c r="T49" i="51"/>
  <c r="P49" i="51"/>
  <c r="L49" i="51"/>
  <c r="H49" i="51"/>
  <c r="AE48" i="51"/>
  <c r="AB48" i="51"/>
  <c r="Z48" i="51"/>
  <c r="X48" i="51"/>
  <c r="T48" i="51"/>
  <c r="P48" i="51"/>
  <c r="L48" i="51"/>
  <c r="H48" i="51"/>
  <c r="AE47" i="51"/>
  <c r="AB47" i="51"/>
  <c r="Z47" i="51"/>
  <c r="X47" i="51"/>
  <c r="T47" i="51"/>
  <c r="P47" i="51"/>
  <c r="L47" i="51"/>
  <c r="H47" i="51"/>
  <c r="R44" i="51"/>
  <c r="N44" i="51"/>
  <c r="N57" i="51" s="1"/>
  <c r="J44" i="51"/>
  <c r="J57" i="51" s="1"/>
  <c r="F44" i="51"/>
  <c r="AB43" i="51"/>
  <c r="AG43" i="51" s="1"/>
  <c r="Z43" i="51"/>
  <c r="X43" i="51"/>
  <c r="T43" i="51"/>
  <c r="P43" i="51"/>
  <c r="L43" i="51"/>
  <c r="H43" i="51"/>
  <c r="AB42" i="51"/>
  <c r="AG42" i="51" s="1"/>
  <c r="Z42" i="51"/>
  <c r="T42" i="51"/>
  <c r="P42" i="51"/>
  <c r="L42" i="51"/>
  <c r="H42" i="51"/>
  <c r="AB41" i="51"/>
  <c r="AG41" i="51" s="1"/>
  <c r="Z41" i="51"/>
  <c r="T41" i="51"/>
  <c r="P41" i="51"/>
  <c r="L41" i="51"/>
  <c r="H41" i="51"/>
  <c r="AB40" i="51"/>
  <c r="AG40" i="51" s="1"/>
  <c r="Z40" i="51"/>
  <c r="T40" i="51"/>
  <c r="P40" i="51"/>
  <c r="L40" i="51"/>
  <c r="H40" i="51"/>
  <c r="AB39" i="51"/>
  <c r="AG39" i="51" s="1"/>
  <c r="Z39" i="51"/>
  <c r="X39" i="51"/>
  <c r="T39" i="51"/>
  <c r="P39" i="51"/>
  <c r="L39" i="51"/>
  <c r="H39" i="51"/>
  <c r="AB38" i="51"/>
  <c r="AE38" i="51" s="1"/>
  <c r="Z38" i="51"/>
  <c r="X38" i="51"/>
  <c r="T38" i="51"/>
  <c r="P38" i="51"/>
  <c r="L38" i="51"/>
  <c r="H38" i="51"/>
  <c r="AB37" i="51"/>
  <c r="AE37" i="51" s="1"/>
  <c r="Z37" i="51"/>
  <c r="T37" i="51"/>
  <c r="P37" i="51"/>
  <c r="L37" i="51"/>
  <c r="H37" i="51"/>
  <c r="AB36" i="51"/>
  <c r="Z36" i="51"/>
  <c r="X36" i="51"/>
  <c r="T36" i="51"/>
  <c r="P36" i="51"/>
  <c r="L36" i="51"/>
  <c r="H36" i="51"/>
  <c r="AB35" i="51"/>
  <c r="AE35" i="51" s="1"/>
  <c r="Z35" i="51"/>
  <c r="X35" i="51"/>
  <c r="T35" i="51"/>
  <c r="P35" i="51"/>
  <c r="L35" i="51"/>
  <c r="H35" i="51"/>
  <c r="V31" i="51"/>
  <c r="R31" i="51"/>
  <c r="N31" i="51"/>
  <c r="J31" i="51"/>
  <c r="F31" i="51"/>
  <c r="AB30" i="51"/>
  <c r="Z30" i="51"/>
  <c r="X30" i="51"/>
  <c r="T30" i="51"/>
  <c r="P30" i="51"/>
  <c r="L30" i="51"/>
  <c r="H30" i="51"/>
  <c r="AB29" i="51"/>
  <c r="Z29" i="51"/>
  <c r="X29" i="51"/>
  <c r="T29" i="51"/>
  <c r="P29" i="51"/>
  <c r="L29" i="51"/>
  <c r="H29" i="51"/>
  <c r="AB28" i="51"/>
  <c r="Z28" i="51"/>
  <c r="X28" i="51"/>
  <c r="T28" i="51"/>
  <c r="P28" i="51"/>
  <c r="L28" i="51"/>
  <c r="H28" i="51"/>
  <c r="AB27" i="51"/>
  <c r="L27" i="51"/>
  <c r="H27" i="51"/>
  <c r="AB26" i="51"/>
  <c r="Z26" i="51"/>
  <c r="X26" i="51"/>
  <c r="T26" i="51"/>
  <c r="P26" i="51"/>
  <c r="L26" i="51"/>
  <c r="H26" i="51"/>
  <c r="AB25" i="51"/>
  <c r="Z25" i="51"/>
  <c r="X25" i="51"/>
  <c r="T25" i="51"/>
  <c r="P25" i="51"/>
  <c r="L25" i="51"/>
  <c r="H25" i="51"/>
  <c r="AB24" i="51"/>
  <c r="Z24" i="51"/>
  <c r="X24" i="51"/>
  <c r="T24" i="51"/>
  <c r="P24" i="51"/>
  <c r="L24" i="51"/>
  <c r="H24" i="51"/>
  <c r="AB23" i="51"/>
  <c r="Z23" i="51"/>
  <c r="X23" i="51"/>
  <c r="T23" i="51"/>
  <c r="P23" i="51"/>
  <c r="L23" i="51"/>
  <c r="H23" i="51"/>
  <c r="AB22" i="51"/>
  <c r="Z22" i="51"/>
  <c r="X22" i="51"/>
  <c r="T22" i="51"/>
  <c r="P22" i="51"/>
  <c r="L22" i="51"/>
  <c r="H22" i="51"/>
  <c r="AB21" i="51"/>
  <c r="Z21" i="51"/>
  <c r="X21" i="51"/>
  <c r="T21" i="51"/>
  <c r="P21" i="51"/>
  <c r="L21" i="51"/>
  <c r="H21" i="51"/>
  <c r="AB20" i="51"/>
  <c r="Z20" i="51"/>
  <c r="X20" i="51"/>
  <c r="T20" i="51"/>
  <c r="P20" i="51"/>
  <c r="L20" i="51"/>
  <c r="H20" i="51"/>
  <c r="AB19" i="51"/>
  <c r="Z19" i="51"/>
  <c r="X19" i="51"/>
  <c r="T19" i="51"/>
  <c r="P19" i="51"/>
  <c r="L19" i="51"/>
  <c r="H19" i="51"/>
  <c r="AB18" i="51"/>
  <c r="Z18" i="51"/>
  <c r="X18" i="51"/>
  <c r="T18" i="51"/>
  <c r="P18" i="51"/>
  <c r="L18" i="51"/>
  <c r="H18" i="51"/>
  <c r="AB17" i="51"/>
  <c r="Z17" i="51"/>
  <c r="X17" i="51"/>
  <c r="T17" i="51"/>
  <c r="P17" i="51"/>
  <c r="L17" i="51"/>
  <c r="H17" i="51"/>
  <c r="AB16" i="51"/>
  <c r="Z16" i="51"/>
  <c r="X16" i="51"/>
  <c r="T16" i="51"/>
  <c r="P16" i="51"/>
  <c r="L16" i="51"/>
  <c r="H16" i="51"/>
  <c r="AB15" i="51"/>
  <c r="Z15" i="51"/>
  <c r="X15" i="51"/>
  <c r="T15" i="51"/>
  <c r="P15" i="51"/>
  <c r="L15" i="51"/>
  <c r="H15" i="51"/>
  <c r="AB14" i="51"/>
  <c r="Z14" i="51"/>
  <c r="X14" i="51"/>
  <c r="T14" i="51"/>
  <c r="P14" i="51"/>
  <c r="L14" i="51"/>
  <c r="H14" i="51"/>
  <c r="AB13" i="51"/>
  <c r="Z13" i="51"/>
  <c r="X13" i="51"/>
  <c r="T13" i="51"/>
  <c r="P13" i="51"/>
  <c r="L13" i="51"/>
  <c r="H13" i="51"/>
  <c r="X58" i="49"/>
  <c r="Z56" i="49"/>
  <c r="AE55" i="49"/>
  <c r="Z54" i="49"/>
  <c r="Z53" i="49"/>
  <c r="V52" i="49"/>
  <c r="V55" i="49" s="1"/>
  <c r="V61" i="49" s="1"/>
  <c r="R50" i="49"/>
  <c r="N50" i="49"/>
  <c r="J50" i="49"/>
  <c r="F50" i="49"/>
  <c r="AB49" i="49"/>
  <c r="X49" i="49"/>
  <c r="T49" i="49"/>
  <c r="P49" i="49"/>
  <c r="L49" i="49"/>
  <c r="H49" i="49"/>
  <c r="AG48" i="49"/>
  <c r="AB48" i="49"/>
  <c r="X48" i="49"/>
  <c r="T48" i="49"/>
  <c r="P48" i="49"/>
  <c r="L48" i="49"/>
  <c r="H48" i="49"/>
  <c r="AG47" i="49"/>
  <c r="AG50" i="49" s="1"/>
  <c r="AB47" i="49"/>
  <c r="X47" i="49"/>
  <c r="T47" i="49"/>
  <c r="P47" i="49"/>
  <c r="L47" i="49"/>
  <c r="H47" i="49"/>
  <c r="AE46" i="49"/>
  <c r="AB46" i="49"/>
  <c r="Z46" i="49"/>
  <c r="X46" i="49"/>
  <c r="T46" i="49"/>
  <c r="P46" i="49"/>
  <c r="L46" i="49"/>
  <c r="H46" i="49"/>
  <c r="AE45" i="49"/>
  <c r="AB45" i="49"/>
  <c r="Z45" i="49"/>
  <c r="X45" i="49"/>
  <c r="T45" i="49"/>
  <c r="P45" i="49"/>
  <c r="L45" i="49"/>
  <c r="H45" i="49"/>
  <c r="AE44" i="49"/>
  <c r="AB44" i="49"/>
  <c r="Z44" i="49"/>
  <c r="Z50" i="49" s="1"/>
  <c r="X44" i="49"/>
  <c r="T44" i="49"/>
  <c r="P44" i="49"/>
  <c r="L44" i="49"/>
  <c r="H44" i="49"/>
  <c r="R41" i="49"/>
  <c r="R52" i="49" s="1"/>
  <c r="R55" i="49" s="1"/>
  <c r="R61" i="49" s="1"/>
  <c r="N41" i="49"/>
  <c r="N52" i="49" s="1"/>
  <c r="J41" i="49"/>
  <c r="J52" i="49" s="1"/>
  <c r="F41" i="49"/>
  <c r="F52" i="49" s="1"/>
  <c r="F55" i="49" s="1"/>
  <c r="F61" i="49" s="1"/>
  <c r="AB40" i="49"/>
  <c r="AG40" i="49" s="1"/>
  <c r="Z40" i="49"/>
  <c r="X40" i="49"/>
  <c r="T40" i="49"/>
  <c r="P40" i="49"/>
  <c r="L40" i="49"/>
  <c r="H40" i="49"/>
  <c r="AB39" i="49"/>
  <c r="AG39" i="49" s="1"/>
  <c r="Z39" i="49"/>
  <c r="T39" i="49"/>
  <c r="P39" i="49"/>
  <c r="L39" i="49"/>
  <c r="H39" i="49"/>
  <c r="AB38" i="49"/>
  <c r="AG38" i="49" s="1"/>
  <c r="Z38" i="49"/>
  <c r="X38" i="49"/>
  <c r="T38" i="49"/>
  <c r="P38" i="49"/>
  <c r="L38" i="49"/>
  <c r="H38" i="49"/>
  <c r="AB37" i="49"/>
  <c r="AE37" i="49" s="1"/>
  <c r="Z37" i="49"/>
  <c r="X37" i="49"/>
  <c r="T37" i="49"/>
  <c r="P37" i="49"/>
  <c r="L37" i="49"/>
  <c r="H37" i="49"/>
  <c r="AB36" i="49"/>
  <c r="AE36" i="49" s="1"/>
  <c r="Z36" i="49"/>
  <c r="X36" i="49"/>
  <c r="T36" i="49"/>
  <c r="P36" i="49"/>
  <c r="L36" i="49"/>
  <c r="H36" i="49"/>
  <c r="AB35" i="49"/>
  <c r="AE35" i="49" s="1"/>
  <c r="Z35" i="49"/>
  <c r="Z41" i="49" s="1"/>
  <c r="X35" i="49"/>
  <c r="T35" i="49"/>
  <c r="P35" i="49"/>
  <c r="L35" i="49"/>
  <c r="H35" i="49"/>
  <c r="V31" i="49"/>
  <c r="R31" i="49"/>
  <c r="N31" i="49"/>
  <c r="J31" i="49"/>
  <c r="F31" i="49"/>
  <c r="AB30" i="49"/>
  <c r="Z30" i="49"/>
  <c r="X30" i="49"/>
  <c r="T30" i="49"/>
  <c r="P30" i="49"/>
  <c r="L30" i="49"/>
  <c r="H30" i="49"/>
  <c r="AB29" i="49"/>
  <c r="Z29" i="49"/>
  <c r="X29" i="49"/>
  <c r="T29" i="49"/>
  <c r="P29" i="49"/>
  <c r="L29" i="49"/>
  <c r="H29" i="49"/>
  <c r="AB28" i="49"/>
  <c r="Z28" i="49"/>
  <c r="X28" i="49"/>
  <c r="T28" i="49"/>
  <c r="P28" i="49"/>
  <c r="L28" i="49"/>
  <c r="H28" i="49"/>
  <c r="AB27" i="49"/>
  <c r="L27" i="49"/>
  <c r="H27" i="49"/>
  <c r="AB26" i="49"/>
  <c r="Z26" i="49"/>
  <c r="X26" i="49"/>
  <c r="T26" i="49"/>
  <c r="P26" i="49"/>
  <c r="L26" i="49"/>
  <c r="H26" i="49"/>
  <c r="AB25" i="49"/>
  <c r="Z25" i="49"/>
  <c r="X25" i="49"/>
  <c r="T25" i="49"/>
  <c r="P25" i="49"/>
  <c r="L25" i="49"/>
  <c r="H25" i="49"/>
  <c r="AB24" i="49"/>
  <c r="Z24" i="49"/>
  <c r="X24" i="49"/>
  <c r="T24" i="49"/>
  <c r="P24" i="49"/>
  <c r="L24" i="49"/>
  <c r="H24" i="49"/>
  <c r="AB23" i="49"/>
  <c r="Z23" i="49"/>
  <c r="X23" i="49"/>
  <c r="T23" i="49"/>
  <c r="P23" i="49"/>
  <c r="L23" i="49"/>
  <c r="H23" i="49"/>
  <c r="AB22" i="49"/>
  <c r="Z22" i="49"/>
  <c r="X22" i="49"/>
  <c r="T22" i="49"/>
  <c r="P22" i="49"/>
  <c r="L22" i="49"/>
  <c r="H22" i="49"/>
  <c r="AB21" i="49"/>
  <c r="Z21" i="49"/>
  <c r="X21" i="49"/>
  <c r="T21" i="49"/>
  <c r="P21" i="49"/>
  <c r="L21" i="49"/>
  <c r="H21" i="49"/>
  <c r="AB20" i="49"/>
  <c r="Z20" i="49"/>
  <c r="X20" i="49"/>
  <c r="T20" i="49"/>
  <c r="P20" i="49"/>
  <c r="L20" i="49"/>
  <c r="H20" i="49"/>
  <c r="AB19" i="49"/>
  <c r="Z19" i="49"/>
  <c r="X19" i="49"/>
  <c r="T19" i="49"/>
  <c r="P19" i="49"/>
  <c r="L19" i="49"/>
  <c r="H19" i="49"/>
  <c r="AB18" i="49"/>
  <c r="Z18" i="49"/>
  <c r="X18" i="49"/>
  <c r="T18" i="49"/>
  <c r="P18" i="49"/>
  <c r="L18" i="49"/>
  <c r="H18" i="49"/>
  <c r="AB17" i="49"/>
  <c r="Z17" i="49"/>
  <c r="X17" i="49"/>
  <c r="T17" i="49"/>
  <c r="P17" i="49"/>
  <c r="L17" i="49"/>
  <c r="H17" i="49"/>
  <c r="AB16" i="49"/>
  <c r="Z16" i="49"/>
  <c r="X16" i="49"/>
  <c r="T16" i="49"/>
  <c r="P16" i="49"/>
  <c r="L16" i="49"/>
  <c r="H16" i="49"/>
  <c r="AB15" i="49"/>
  <c r="Z15" i="49"/>
  <c r="X15" i="49"/>
  <c r="T15" i="49"/>
  <c r="P15" i="49"/>
  <c r="L15" i="49"/>
  <c r="H15" i="49"/>
  <c r="AB14" i="49"/>
  <c r="Z14" i="49"/>
  <c r="X14" i="49"/>
  <c r="T14" i="49"/>
  <c r="P14" i="49"/>
  <c r="L14" i="49"/>
  <c r="H14" i="49"/>
  <c r="AB13" i="49"/>
  <c r="Z13" i="49"/>
  <c r="X13" i="49"/>
  <c r="T13" i="49"/>
  <c r="P13" i="49"/>
  <c r="L13" i="49"/>
  <c r="H13" i="49"/>
  <c r="X61" i="48"/>
  <c r="Z59" i="48"/>
  <c r="Z57" i="48"/>
  <c r="AG56" i="48"/>
  <c r="AE58" i="48" s="1"/>
  <c r="Z56" i="48"/>
  <c r="V55" i="48"/>
  <c r="V58" i="48" s="1"/>
  <c r="V64" i="48" s="1"/>
  <c r="F54" i="48"/>
  <c r="R53" i="48"/>
  <c r="N53" i="48"/>
  <c r="J53" i="48"/>
  <c r="F53" i="48"/>
  <c r="AB52" i="48"/>
  <c r="Z52" i="48"/>
  <c r="X52" i="48"/>
  <c r="T52" i="48"/>
  <c r="P52" i="48"/>
  <c r="L52" i="48"/>
  <c r="H52" i="48"/>
  <c r="AG51" i="48"/>
  <c r="AB51" i="48"/>
  <c r="Z51" i="48"/>
  <c r="T51" i="48"/>
  <c r="P51" i="48"/>
  <c r="L51" i="48"/>
  <c r="H51" i="48"/>
  <c r="AG50" i="48"/>
  <c r="AG53" i="48" s="1"/>
  <c r="AB50" i="48"/>
  <c r="Z50" i="48"/>
  <c r="X50" i="48"/>
  <c r="T50" i="48"/>
  <c r="P50" i="48"/>
  <c r="L50" i="48"/>
  <c r="H50" i="48"/>
  <c r="AB49" i="48"/>
  <c r="AE49" i="48" s="1"/>
  <c r="Z49" i="48"/>
  <c r="X49" i="48"/>
  <c r="T49" i="48"/>
  <c r="P49" i="48"/>
  <c r="L49" i="48"/>
  <c r="H49" i="48"/>
  <c r="AB48" i="48"/>
  <c r="AE48" i="48" s="1"/>
  <c r="Z48" i="48"/>
  <c r="T48" i="48"/>
  <c r="P48" i="48"/>
  <c r="L48" i="48"/>
  <c r="H48" i="48"/>
  <c r="AB47" i="48"/>
  <c r="AE47" i="48" s="1"/>
  <c r="Z47" i="48"/>
  <c r="X47" i="48"/>
  <c r="T47" i="48"/>
  <c r="P47" i="48"/>
  <c r="L47" i="48"/>
  <c r="H47" i="48"/>
  <c r="AB46" i="48"/>
  <c r="Z46" i="48"/>
  <c r="X46" i="48"/>
  <c r="T46" i="48"/>
  <c r="P46" i="48"/>
  <c r="L46" i="48"/>
  <c r="H46" i="48"/>
  <c r="R43" i="48"/>
  <c r="R55" i="48" s="1"/>
  <c r="R58" i="48" s="1"/>
  <c r="R64" i="48" s="1"/>
  <c r="N43" i="48"/>
  <c r="J43" i="48"/>
  <c r="F43" i="48"/>
  <c r="F55" i="48" s="1"/>
  <c r="AB42" i="48"/>
  <c r="AG42" i="48" s="1"/>
  <c r="Z42" i="48"/>
  <c r="T42" i="48"/>
  <c r="P42" i="48"/>
  <c r="L42" i="48"/>
  <c r="H42" i="48"/>
  <c r="AB41" i="48"/>
  <c r="AG41" i="48" s="1"/>
  <c r="Z41" i="48"/>
  <c r="T41" i="48"/>
  <c r="P41" i="48"/>
  <c r="L41" i="48"/>
  <c r="H41" i="48"/>
  <c r="AB40" i="48"/>
  <c r="AG40" i="48" s="1"/>
  <c r="Z40" i="48"/>
  <c r="T40" i="48"/>
  <c r="P40" i="48"/>
  <c r="L40" i="48"/>
  <c r="H40" i="48"/>
  <c r="AB39" i="48"/>
  <c r="AE39" i="48" s="1"/>
  <c r="Z39" i="48"/>
  <c r="X39" i="48"/>
  <c r="T39" i="48"/>
  <c r="P39" i="48"/>
  <c r="L39" i="48"/>
  <c r="H39" i="48"/>
  <c r="AB38" i="48"/>
  <c r="AE38" i="48" s="1"/>
  <c r="Z38" i="48"/>
  <c r="X38" i="48"/>
  <c r="T38" i="48"/>
  <c r="P38" i="48"/>
  <c r="L38" i="48"/>
  <c r="H38" i="48"/>
  <c r="AB37" i="48"/>
  <c r="AE37" i="48" s="1"/>
  <c r="Z37" i="48"/>
  <c r="T37" i="48"/>
  <c r="P37" i="48"/>
  <c r="L37" i="48"/>
  <c r="H37" i="48"/>
  <c r="AB36" i="48"/>
  <c r="AE36" i="48" s="1"/>
  <c r="Z36" i="48"/>
  <c r="X36" i="48"/>
  <c r="T36" i="48"/>
  <c r="P36" i="48"/>
  <c r="L36" i="48"/>
  <c r="H36" i="48"/>
  <c r="AB35" i="48"/>
  <c r="AE35" i="48" s="1"/>
  <c r="Z35" i="48"/>
  <c r="Z43" i="48" s="1"/>
  <c r="X35" i="48"/>
  <c r="T35" i="48"/>
  <c r="P35" i="48"/>
  <c r="L35" i="48"/>
  <c r="H35" i="48"/>
  <c r="V31" i="48"/>
  <c r="R31" i="48"/>
  <c r="N31" i="48"/>
  <c r="J31" i="48"/>
  <c r="F31" i="48"/>
  <c r="AB30" i="48"/>
  <c r="Z30" i="48"/>
  <c r="X30" i="48"/>
  <c r="T30" i="48"/>
  <c r="P30" i="48"/>
  <c r="L30" i="48"/>
  <c r="H30" i="48"/>
  <c r="AB29" i="48"/>
  <c r="Z29" i="48"/>
  <c r="X29" i="48"/>
  <c r="T29" i="48"/>
  <c r="P29" i="48"/>
  <c r="L29" i="48"/>
  <c r="H29" i="48"/>
  <c r="AB28" i="48"/>
  <c r="Z28" i="48"/>
  <c r="X28" i="48"/>
  <c r="T28" i="48"/>
  <c r="P28" i="48"/>
  <c r="L28" i="48"/>
  <c r="H28" i="48"/>
  <c r="AB27" i="48"/>
  <c r="Z27" i="48"/>
  <c r="X27" i="48"/>
  <c r="T27" i="48"/>
  <c r="P27" i="48"/>
  <c r="L27" i="48"/>
  <c r="H27" i="48"/>
  <c r="AB26" i="48"/>
  <c r="Z26" i="48"/>
  <c r="X26" i="48"/>
  <c r="T26" i="48"/>
  <c r="P26" i="48"/>
  <c r="L26" i="48"/>
  <c r="H26" i="48"/>
  <c r="AB25" i="48"/>
  <c r="Z25" i="48"/>
  <c r="X25" i="48"/>
  <c r="T25" i="48"/>
  <c r="P25" i="48"/>
  <c r="L25" i="48"/>
  <c r="H25" i="48"/>
  <c r="AB24" i="48"/>
  <c r="Z24" i="48"/>
  <c r="X24" i="48"/>
  <c r="T24" i="48"/>
  <c r="P24" i="48"/>
  <c r="L24" i="48"/>
  <c r="H24" i="48"/>
  <c r="AB23" i="48"/>
  <c r="Z23" i="48"/>
  <c r="X23" i="48"/>
  <c r="T23" i="48"/>
  <c r="P23" i="48"/>
  <c r="L23" i="48"/>
  <c r="H23" i="48"/>
  <c r="AB22" i="48"/>
  <c r="Z22" i="48"/>
  <c r="X22" i="48"/>
  <c r="T22" i="48"/>
  <c r="P22" i="48"/>
  <c r="L22" i="48"/>
  <c r="H22" i="48"/>
  <c r="AB21" i="48"/>
  <c r="Z21" i="48"/>
  <c r="T21" i="48"/>
  <c r="P21" i="48"/>
  <c r="L21" i="48"/>
  <c r="H21" i="48"/>
  <c r="AB20" i="48"/>
  <c r="Z20" i="48"/>
  <c r="X20" i="48"/>
  <c r="T20" i="48"/>
  <c r="P20" i="48"/>
  <c r="L20" i="48"/>
  <c r="H20" i="48"/>
  <c r="AB19" i="48"/>
  <c r="Z19" i="48"/>
  <c r="X19" i="48"/>
  <c r="T19" i="48"/>
  <c r="P19" i="48"/>
  <c r="L19" i="48"/>
  <c r="H19" i="48"/>
  <c r="AB18" i="48"/>
  <c r="Z18" i="48"/>
  <c r="X18" i="48"/>
  <c r="T18" i="48"/>
  <c r="P18" i="48"/>
  <c r="L18" i="48"/>
  <c r="H18" i="48"/>
  <c r="AB17" i="48"/>
  <c r="Z17" i="48"/>
  <c r="X17" i="48"/>
  <c r="T17" i="48"/>
  <c r="P17" i="48"/>
  <c r="L17" i="48"/>
  <c r="H17" i="48"/>
  <c r="AB16" i="48"/>
  <c r="Z16" i="48"/>
  <c r="X16" i="48"/>
  <c r="T16" i="48"/>
  <c r="P16" i="48"/>
  <c r="L16" i="48"/>
  <c r="H16" i="48"/>
  <c r="AB15" i="48"/>
  <c r="Z15" i="48"/>
  <c r="X15" i="48"/>
  <c r="T15" i="48"/>
  <c r="P15" i="48"/>
  <c r="L15" i="48"/>
  <c r="H15" i="48"/>
  <c r="AB14" i="48"/>
  <c r="Z14" i="48"/>
  <c r="X14" i="48"/>
  <c r="T14" i="48"/>
  <c r="P14" i="48"/>
  <c r="L14" i="48"/>
  <c r="H14" i="48"/>
  <c r="AB13" i="48"/>
  <c r="Z13" i="48"/>
  <c r="X13" i="48"/>
  <c r="T13" i="48"/>
  <c r="P13" i="48"/>
  <c r="L13" i="48"/>
  <c r="H13" i="48"/>
  <c r="AB59" i="47"/>
  <c r="AB57" i="47"/>
  <c r="X57" i="47"/>
  <c r="Z55" i="47"/>
  <c r="AE54" i="47"/>
  <c r="Z53" i="47"/>
  <c r="Z52" i="47"/>
  <c r="V51" i="47"/>
  <c r="V54" i="47" s="1"/>
  <c r="V60" i="47" s="1"/>
  <c r="J50" i="47"/>
  <c r="R49" i="47"/>
  <c r="N49" i="47"/>
  <c r="J49" i="47"/>
  <c r="J51" i="47" s="1"/>
  <c r="F49" i="47"/>
  <c r="Z49" i="47" s="1"/>
  <c r="AB48" i="47"/>
  <c r="Z48" i="47"/>
  <c r="X48" i="47"/>
  <c r="T48" i="47"/>
  <c r="P48" i="47"/>
  <c r="L48" i="47"/>
  <c r="H48" i="47"/>
  <c r="AB47" i="47"/>
  <c r="AG47" i="47" s="1"/>
  <c r="Z47" i="47"/>
  <c r="T47" i="47"/>
  <c r="P47" i="47"/>
  <c r="L47" i="47"/>
  <c r="H47" i="47"/>
  <c r="AB46" i="47"/>
  <c r="AE46" i="47" s="1"/>
  <c r="Z46" i="47"/>
  <c r="T46" i="47"/>
  <c r="P46" i="47"/>
  <c r="L46" i="47"/>
  <c r="H46" i="47"/>
  <c r="AB45" i="47"/>
  <c r="AG45" i="47" s="1"/>
  <c r="AG49" i="47" s="1"/>
  <c r="Z45" i="47"/>
  <c r="X45" i="47"/>
  <c r="T45" i="47"/>
  <c r="P45" i="47"/>
  <c r="L45" i="47"/>
  <c r="H45" i="47"/>
  <c r="AB44" i="47"/>
  <c r="AE44" i="47" s="1"/>
  <c r="Z44" i="47"/>
  <c r="X44" i="47"/>
  <c r="T44" i="47"/>
  <c r="P44" i="47"/>
  <c r="L44" i="47"/>
  <c r="H44" i="47"/>
  <c r="AB43" i="47"/>
  <c r="AB49" i="47" s="1"/>
  <c r="Z43" i="47"/>
  <c r="X43" i="47"/>
  <c r="T43" i="47"/>
  <c r="P43" i="47"/>
  <c r="L43" i="47"/>
  <c r="H43" i="47"/>
  <c r="R40" i="47"/>
  <c r="R50" i="47" s="1"/>
  <c r="N40" i="47"/>
  <c r="N50" i="47" s="1"/>
  <c r="J40" i="47"/>
  <c r="F40" i="47"/>
  <c r="F50" i="47" s="1"/>
  <c r="AB39" i="47"/>
  <c r="Z39" i="47"/>
  <c r="T39" i="47"/>
  <c r="P39" i="47"/>
  <c r="AB38" i="47"/>
  <c r="AG38" i="47" s="1"/>
  <c r="AG40" i="47" s="1"/>
  <c r="Z38" i="47"/>
  <c r="T38" i="47"/>
  <c r="P38" i="47"/>
  <c r="AB37" i="47"/>
  <c r="AE37" i="47" s="1"/>
  <c r="Z37" i="47"/>
  <c r="X37" i="47"/>
  <c r="T37" i="47"/>
  <c r="P37" i="47"/>
  <c r="L37" i="47"/>
  <c r="H37" i="47"/>
  <c r="AB36" i="47"/>
  <c r="AE36" i="47" s="1"/>
  <c r="Z36" i="47"/>
  <c r="X36" i="47"/>
  <c r="T36" i="47"/>
  <c r="P36" i="47"/>
  <c r="L36" i="47"/>
  <c r="H36" i="47"/>
  <c r="AB35" i="47"/>
  <c r="AE35" i="47" s="1"/>
  <c r="Z35" i="47"/>
  <c r="X35" i="47"/>
  <c r="T35" i="47"/>
  <c r="P35" i="47"/>
  <c r="L35" i="47"/>
  <c r="H35" i="47"/>
  <c r="V31" i="47"/>
  <c r="R31" i="47"/>
  <c r="N31" i="47"/>
  <c r="J31" i="47"/>
  <c r="F31" i="47"/>
  <c r="AB30" i="47"/>
  <c r="Z30" i="47"/>
  <c r="X30" i="47"/>
  <c r="T30" i="47"/>
  <c r="P30" i="47"/>
  <c r="L30" i="47"/>
  <c r="H30" i="47"/>
  <c r="AB29" i="47"/>
  <c r="Z29" i="47"/>
  <c r="X29" i="47"/>
  <c r="T29" i="47"/>
  <c r="P29" i="47"/>
  <c r="L29" i="47"/>
  <c r="H29" i="47"/>
  <c r="AB28" i="47"/>
  <c r="Z28" i="47"/>
  <c r="X28" i="47"/>
  <c r="T28" i="47"/>
  <c r="P28" i="47"/>
  <c r="L28" i="47"/>
  <c r="H28" i="47"/>
  <c r="AB27" i="47"/>
  <c r="Z27" i="47"/>
  <c r="X27" i="47"/>
  <c r="T27" i="47"/>
  <c r="P27" i="47"/>
  <c r="L27" i="47"/>
  <c r="H27" i="47"/>
  <c r="AB26" i="47"/>
  <c r="Z26" i="47"/>
  <c r="X26" i="47"/>
  <c r="T26" i="47"/>
  <c r="P26" i="47"/>
  <c r="L26" i="47"/>
  <c r="H26" i="47"/>
  <c r="AB25" i="47"/>
  <c r="Z25" i="47"/>
  <c r="X25" i="47"/>
  <c r="T25" i="47"/>
  <c r="P25" i="47"/>
  <c r="L25" i="47"/>
  <c r="H25" i="47"/>
  <c r="AB24" i="47"/>
  <c r="Z24" i="47"/>
  <c r="X24" i="47"/>
  <c r="T24" i="47"/>
  <c r="P24" i="47"/>
  <c r="L24" i="47"/>
  <c r="H24" i="47"/>
  <c r="AB23" i="47"/>
  <c r="Z23" i="47"/>
  <c r="X23" i="47"/>
  <c r="T23" i="47"/>
  <c r="P23" i="47"/>
  <c r="L23" i="47"/>
  <c r="H23" i="47"/>
  <c r="AB22" i="47"/>
  <c r="Z22" i="47"/>
  <c r="X22" i="47"/>
  <c r="T22" i="47"/>
  <c r="P22" i="47"/>
  <c r="L22" i="47"/>
  <c r="H22" i="47"/>
  <c r="AB21" i="47"/>
  <c r="Z21" i="47"/>
  <c r="T21" i="47"/>
  <c r="P21" i="47"/>
  <c r="L21" i="47"/>
  <c r="H21" i="47"/>
  <c r="AB20" i="47"/>
  <c r="Z20" i="47"/>
  <c r="X20" i="47"/>
  <c r="T20" i="47"/>
  <c r="P20" i="47"/>
  <c r="L20" i="47"/>
  <c r="H20" i="47"/>
  <c r="AB19" i="47"/>
  <c r="Z19" i="47"/>
  <c r="X19" i="47"/>
  <c r="T19" i="47"/>
  <c r="P19" i="47"/>
  <c r="L19" i="47"/>
  <c r="H19" i="47"/>
  <c r="AB18" i="47"/>
  <c r="Z18" i="47"/>
  <c r="X18" i="47"/>
  <c r="T18" i="47"/>
  <c r="P18" i="47"/>
  <c r="L18" i="47"/>
  <c r="H18" i="47"/>
  <c r="AB17" i="47"/>
  <c r="Z17" i="47"/>
  <c r="X17" i="47"/>
  <c r="T17" i="47"/>
  <c r="P17" i="47"/>
  <c r="L17" i="47"/>
  <c r="H17" i="47"/>
  <c r="AB16" i="47"/>
  <c r="Z16" i="47"/>
  <c r="X16" i="47"/>
  <c r="T16" i="47"/>
  <c r="P16" i="47"/>
  <c r="L16" i="47"/>
  <c r="H16" i="47"/>
  <c r="AB15" i="47"/>
  <c r="Z15" i="47"/>
  <c r="X15" i="47"/>
  <c r="T15" i="47"/>
  <c r="P15" i="47"/>
  <c r="L15" i="47"/>
  <c r="AB14" i="47"/>
  <c r="Z14" i="47"/>
  <c r="X14" i="47"/>
  <c r="T14" i="47"/>
  <c r="P14" i="47"/>
  <c r="L14" i="47"/>
  <c r="H14" i="47"/>
  <c r="AB13" i="47"/>
  <c r="Z13" i="47"/>
  <c r="Z31" i="47" s="1"/>
  <c r="X13" i="47"/>
  <c r="T13" i="47"/>
  <c r="P13" i="47"/>
  <c r="L13" i="47"/>
  <c r="H13" i="47"/>
  <c r="X55" i="46"/>
  <c r="Z53" i="46"/>
  <c r="AE52" i="46"/>
  <c r="Z51" i="46"/>
  <c r="AG50" i="46"/>
  <c r="Z50" i="46"/>
  <c r="V49" i="46"/>
  <c r="V52" i="46" s="1"/>
  <c r="V58" i="46" s="1"/>
  <c r="N49" i="46"/>
  <c r="N48" i="46"/>
  <c r="R47" i="46"/>
  <c r="R49" i="46" s="1"/>
  <c r="R52" i="46" s="1"/>
  <c r="R58" i="46" s="1"/>
  <c r="N47" i="46"/>
  <c r="J47" i="46"/>
  <c r="F47" i="46"/>
  <c r="AB46" i="46"/>
  <c r="Z46" i="46"/>
  <c r="X46" i="46"/>
  <c r="T46" i="46"/>
  <c r="P46" i="46"/>
  <c r="L46" i="46"/>
  <c r="H46" i="46"/>
  <c r="AG45" i="46"/>
  <c r="AG47" i="46" s="1"/>
  <c r="AB45" i="46"/>
  <c r="Z45" i="46"/>
  <c r="Z47" i="46" s="1"/>
  <c r="X45" i="46"/>
  <c r="T45" i="46"/>
  <c r="P45" i="46"/>
  <c r="L45" i="46"/>
  <c r="H45" i="46"/>
  <c r="AE44" i="46"/>
  <c r="AE47" i="46" s="1"/>
  <c r="AB44" i="46"/>
  <c r="Z44" i="46"/>
  <c r="X44" i="46"/>
  <c r="T44" i="46"/>
  <c r="P44" i="46"/>
  <c r="L44" i="46"/>
  <c r="H44" i="46"/>
  <c r="R41" i="46"/>
  <c r="N41" i="46"/>
  <c r="J41" i="46"/>
  <c r="F41" i="46"/>
  <c r="F49" i="46" s="1"/>
  <c r="AB40" i="46"/>
  <c r="AG40" i="46" s="1"/>
  <c r="Z40" i="46"/>
  <c r="T40" i="46"/>
  <c r="P40" i="46"/>
  <c r="L40" i="46"/>
  <c r="H40" i="46"/>
  <c r="AB39" i="46"/>
  <c r="AG39" i="46" s="1"/>
  <c r="Z39" i="46"/>
  <c r="T39" i="46"/>
  <c r="P39" i="46"/>
  <c r="L39" i="46"/>
  <c r="H39" i="46"/>
  <c r="AB38" i="46"/>
  <c r="AE38" i="46" s="1"/>
  <c r="Z38" i="46"/>
  <c r="X38" i="46"/>
  <c r="T38" i="46"/>
  <c r="P38" i="46"/>
  <c r="L38" i="46"/>
  <c r="H38" i="46"/>
  <c r="AB37" i="46"/>
  <c r="Z37" i="46"/>
  <c r="X37" i="46"/>
  <c r="T37" i="46"/>
  <c r="P37" i="46"/>
  <c r="L37" i="46"/>
  <c r="H37" i="46"/>
  <c r="AB36" i="46"/>
  <c r="AE36" i="46" s="1"/>
  <c r="Z36" i="46"/>
  <c r="T36" i="46"/>
  <c r="P36" i="46"/>
  <c r="L36" i="46"/>
  <c r="H36" i="46"/>
  <c r="AB35" i="46"/>
  <c r="AE35" i="46" s="1"/>
  <c r="Z35" i="46"/>
  <c r="Z41" i="46" s="1"/>
  <c r="X35" i="46"/>
  <c r="T35" i="46"/>
  <c r="P35" i="46"/>
  <c r="L35" i="46"/>
  <c r="H35" i="46"/>
  <c r="V31" i="46"/>
  <c r="R31" i="46"/>
  <c r="N31" i="46"/>
  <c r="J31" i="46"/>
  <c r="F31" i="46"/>
  <c r="AB30" i="46"/>
  <c r="Z30" i="46"/>
  <c r="X30" i="46"/>
  <c r="T30" i="46"/>
  <c r="P30" i="46"/>
  <c r="L30" i="46"/>
  <c r="H30" i="46"/>
  <c r="AB29" i="46"/>
  <c r="Z29" i="46"/>
  <c r="X29" i="46"/>
  <c r="T29" i="46"/>
  <c r="P29" i="46"/>
  <c r="L29" i="46"/>
  <c r="H29" i="46"/>
  <c r="AB28" i="46"/>
  <c r="Z28" i="46"/>
  <c r="X28" i="46"/>
  <c r="T28" i="46"/>
  <c r="P28" i="46"/>
  <c r="L28" i="46"/>
  <c r="H28" i="46"/>
  <c r="AB27" i="46"/>
  <c r="Z27" i="46"/>
  <c r="X27" i="46"/>
  <c r="T27" i="46"/>
  <c r="P27" i="46"/>
  <c r="L27" i="46"/>
  <c r="H27" i="46"/>
  <c r="AB26" i="46"/>
  <c r="Z26" i="46"/>
  <c r="X26" i="46"/>
  <c r="T26" i="46"/>
  <c r="P26" i="46"/>
  <c r="L26" i="46"/>
  <c r="H26" i="46"/>
  <c r="AB25" i="46"/>
  <c r="Z25" i="46"/>
  <c r="X25" i="46"/>
  <c r="T25" i="46"/>
  <c r="P25" i="46"/>
  <c r="L25" i="46"/>
  <c r="H25" i="46"/>
  <c r="AB24" i="46"/>
  <c r="Z24" i="46"/>
  <c r="X24" i="46"/>
  <c r="T24" i="46"/>
  <c r="P24" i="46"/>
  <c r="L24" i="46"/>
  <c r="H24" i="46"/>
  <c r="AB23" i="46"/>
  <c r="Z23" i="46"/>
  <c r="X23" i="46"/>
  <c r="T23" i="46"/>
  <c r="P23" i="46"/>
  <c r="L23" i="46"/>
  <c r="H23" i="46"/>
  <c r="AB22" i="46"/>
  <c r="Z22" i="46"/>
  <c r="X22" i="46"/>
  <c r="T22" i="46"/>
  <c r="P22" i="46"/>
  <c r="L22" i="46"/>
  <c r="H22" i="46"/>
  <c r="AB21" i="46"/>
  <c r="Z21" i="46"/>
  <c r="T21" i="46"/>
  <c r="P21" i="46"/>
  <c r="L21" i="46"/>
  <c r="H21" i="46"/>
  <c r="AB20" i="46"/>
  <c r="Z20" i="46"/>
  <c r="X20" i="46"/>
  <c r="T20" i="46"/>
  <c r="P20" i="46"/>
  <c r="L20" i="46"/>
  <c r="H20" i="46"/>
  <c r="AB19" i="46"/>
  <c r="Z19" i="46"/>
  <c r="X19" i="46"/>
  <c r="T19" i="46"/>
  <c r="P19" i="46"/>
  <c r="L19" i="46"/>
  <c r="H19" i="46"/>
  <c r="AB18" i="46"/>
  <c r="Z18" i="46"/>
  <c r="X18" i="46"/>
  <c r="T18" i="46"/>
  <c r="P18" i="46"/>
  <c r="L18" i="46"/>
  <c r="H18" i="46"/>
  <c r="AB17" i="46"/>
  <c r="Z17" i="46"/>
  <c r="X17" i="46"/>
  <c r="T17" i="46"/>
  <c r="P17" i="46"/>
  <c r="L17" i="46"/>
  <c r="H17" i="46"/>
  <c r="AB16" i="46"/>
  <c r="Z16" i="46"/>
  <c r="X16" i="46"/>
  <c r="T16" i="46"/>
  <c r="P16" i="46"/>
  <c r="L16" i="46"/>
  <c r="H16" i="46"/>
  <c r="AB15" i="46"/>
  <c r="Z15" i="46"/>
  <c r="X15" i="46"/>
  <c r="T15" i="46"/>
  <c r="P15" i="46"/>
  <c r="L15" i="46"/>
  <c r="AB14" i="46"/>
  <c r="Z14" i="46"/>
  <c r="X14" i="46"/>
  <c r="T14" i="46"/>
  <c r="P14" i="46"/>
  <c r="L14" i="46"/>
  <c r="H14" i="46"/>
  <c r="AB13" i="46"/>
  <c r="Z13" i="46"/>
  <c r="X13" i="46"/>
  <c r="T13" i="46"/>
  <c r="P13" i="46"/>
  <c r="L13" i="46"/>
  <c r="H13" i="46"/>
  <c r="Z58" i="45"/>
  <c r="AE57" i="45"/>
  <c r="Z56" i="45"/>
  <c r="Z55" i="45"/>
  <c r="V54" i="45"/>
  <c r="R52" i="45"/>
  <c r="N52" i="45"/>
  <c r="J52" i="45"/>
  <c r="F52" i="45"/>
  <c r="AB51" i="45"/>
  <c r="Z51" i="45"/>
  <c r="X51" i="45"/>
  <c r="T51" i="45"/>
  <c r="P51" i="45"/>
  <c r="L51" i="45"/>
  <c r="H51" i="45"/>
  <c r="AB50" i="45"/>
  <c r="Z50" i="45"/>
  <c r="X50" i="45"/>
  <c r="T50" i="45"/>
  <c r="P50" i="45"/>
  <c r="L50" i="45"/>
  <c r="H50" i="45"/>
  <c r="AB49" i="45"/>
  <c r="AG49" i="45" s="1"/>
  <c r="AG52" i="45" s="1"/>
  <c r="Z49" i="45"/>
  <c r="T49" i="45"/>
  <c r="P49" i="45"/>
  <c r="L49" i="45"/>
  <c r="AB48" i="45"/>
  <c r="Z48" i="45"/>
  <c r="P48" i="45"/>
  <c r="L48" i="45"/>
  <c r="AE47" i="45"/>
  <c r="AB47" i="45"/>
  <c r="Z47" i="45"/>
  <c r="P47" i="45"/>
  <c r="L47" i="45"/>
  <c r="H47" i="45"/>
  <c r="AE46" i="45"/>
  <c r="AE52" i="45" s="1"/>
  <c r="AB46" i="45"/>
  <c r="Z46" i="45"/>
  <c r="Z52" i="45" s="1"/>
  <c r="Z54" i="45" s="1"/>
  <c r="X46" i="45"/>
  <c r="T46" i="45"/>
  <c r="P46" i="45"/>
  <c r="L46" i="45"/>
  <c r="H46" i="45"/>
  <c r="Z43" i="45"/>
  <c r="R43" i="45"/>
  <c r="R54" i="45" s="1"/>
  <c r="R57" i="45" s="1"/>
  <c r="R63" i="45" s="1"/>
  <c r="N43" i="45"/>
  <c r="N54" i="45" s="1"/>
  <c r="N57" i="45" s="1"/>
  <c r="N63" i="45" s="1"/>
  <c r="J43" i="45"/>
  <c r="J54" i="45" s="1"/>
  <c r="F43" i="45"/>
  <c r="F54" i="45" s="1"/>
  <c r="F57" i="45" s="1"/>
  <c r="F63" i="45" s="1"/>
  <c r="AB42" i="45"/>
  <c r="AG42" i="45" s="1"/>
  <c r="Z42" i="45"/>
  <c r="T42" i="45"/>
  <c r="P42" i="45"/>
  <c r="L42" i="45"/>
  <c r="H42" i="45"/>
  <c r="AB41" i="45"/>
  <c r="AG41" i="45" s="1"/>
  <c r="Z41" i="45"/>
  <c r="T41" i="45"/>
  <c r="P41" i="45"/>
  <c r="L41" i="45"/>
  <c r="H41" i="45"/>
  <c r="AB40" i="45"/>
  <c r="AE40" i="45" s="1"/>
  <c r="Z40" i="45"/>
  <c r="P40" i="45"/>
  <c r="AB39" i="45"/>
  <c r="Z39" i="45"/>
  <c r="P39" i="45"/>
  <c r="AB38" i="45"/>
  <c r="AG38" i="45" s="1"/>
  <c r="Z38" i="45"/>
  <c r="X38" i="45"/>
  <c r="T38" i="45"/>
  <c r="P38" i="45"/>
  <c r="L38" i="45"/>
  <c r="H38" i="45"/>
  <c r="AB37" i="45"/>
  <c r="AE37" i="45" s="1"/>
  <c r="Z37" i="45"/>
  <c r="X37" i="45"/>
  <c r="T37" i="45"/>
  <c r="P37" i="45"/>
  <c r="L37" i="45"/>
  <c r="H37" i="45"/>
  <c r="AB36" i="45"/>
  <c r="AE36" i="45" s="1"/>
  <c r="Z36" i="45"/>
  <c r="T36" i="45"/>
  <c r="P36" i="45"/>
  <c r="L36" i="45"/>
  <c r="H36" i="45"/>
  <c r="AB35" i="45"/>
  <c r="AE35" i="45" s="1"/>
  <c r="Z35" i="45"/>
  <c r="X35" i="45"/>
  <c r="T35" i="45"/>
  <c r="P35" i="45"/>
  <c r="L35" i="45"/>
  <c r="H35" i="45"/>
  <c r="V57" i="45"/>
  <c r="V63" i="45" s="1"/>
  <c r="AB30" i="45"/>
  <c r="Z30" i="45"/>
  <c r="X30" i="45"/>
  <c r="T30" i="45"/>
  <c r="P30" i="45"/>
  <c r="L30" i="45"/>
  <c r="H30" i="45"/>
  <c r="AB29" i="45"/>
  <c r="Z29" i="45"/>
  <c r="X29" i="45"/>
  <c r="T29" i="45"/>
  <c r="P29" i="45"/>
  <c r="L29" i="45"/>
  <c r="H29" i="45"/>
  <c r="AB28" i="45"/>
  <c r="Z28" i="45"/>
  <c r="X28" i="45"/>
  <c r="T28" i="45"/>
  <c r="P28" i="45"/>
  <c r="L28" i="45"/>
  <c r="H28" i="45"/>
  <c r="AB27" i="45"/>
  <c r="Z27" i="45"/>
  <c r="X27" i="45"/>
  <c r="T27" i="45"/>
  <c r="P27" i="45"/>
  <c r="L27" i="45"/>
  <c r="H27" i="45"/>
  <c r="AB26" i="45"/>
  <c r="Z26" i="45"/>
  <c r="X26" i="45"/>
  <c r="T26" i="45"/>
  <c r="P26" i="45"/>
  <c r="L26" i="45"/>
  <c r="H26" i="45"/>
  <c r="AB25" i="45"/>
  <c r="Z25" i="45"/>
  <c r="X25" i="45"/>
  <c r="T25" i="45"/>
  <c r="P25" i="45"/>
  <c r="L25" i="45"/>
  <c r="H25" i="45"/>
  <c r="AB24" i="45"/>
  <c r="Z24" i="45"/>
  <c r="X24" i="45"/>
  <c r="T24" i="45"/>
  <c r="P24" i="45"/>
  <c r="L24" i="45"/>
  <c r="H24" i="45"/>
  <c r="AB23" i="45"/>
  <c r="Z23" i="45"/>
  <c r="X23" i="45"/>
  <c r="T23" i="45"/>
  <c r="P23" i="45"/>
  <c r="L23" i="45"/>
  <c r="H23" i="45"/>
  <c r="AB22" i="45"/>
  <c r="Z22" i="45"/>
  <c r="X22" i="45"/>
  <c r="T22" i="45"/>
  <c r="P22" i="45"/>
  <c r="L22" i="45"/>
  <c r="H22" i="45"/>
  <c r="AB21" i="45"/>
  <c r="Z21" i="45"/>
  <c r="T21" i="45"/>
  <c r="P21" i="45"/>
  <c r="L21" i="45"/>
  <c r="H21" i="45"/>
  <c r="AB20" i="45"/>
  <c r="Z20" i="45"/>
  <c r="X20" i="45"/>
  <c r="T20" i="45"/>
  <c r="P20" i="45"/>
  <c r="L20" i="45"/>
  <c r="H20" i="45"/>
  <c r="AB19" i="45"/>
  <c r="Z19" i="45"/>
  <c r="X19" i="45"/>
  <c r="T19" i="45"/>
  <c r="P19" i="45"/>
  <c r="L19" i="45"/>
  <c r="H19" i="45"/>
  <c r="AB18" i="45"/>
  <c r="Z18" i="45"/>
  <c r="X18" i="45"/>
  <c r="T18" i="45"/>
  <c r="P18" i="45"/>
  <c r="L18" i="45"/>
  <c r="H18" i="45"/>
  <c r="AB17" i="45"/>
  <c r="Z17" i="45"/>
  <c r="X17" i="45"/>
  <c r="T17" i="45"/>
  <c r="P17" i="45"/>
  <c r="L17" i="45"/>
  <c r="H17" i="45"/>
  <c r="AB16" i="45"/>
  <c r="Z16" i="45"/>
  <c r="X16" i="45"/>
  <c r="T16" i="45"/>
  <c r="P16" i="45"/>
  <c r="L16" i="45"/>
  <c r="H16" i="45"/>
  <c r="AB15" i="45"/>
  <c r="Z15" i="45"/>
  <c r="X15" i="45"/>
  <c r="T15" i="45"/>
  <c r="P15" i="45"/>
  <c r="L15" i="45"/>
  <c r="AB14" i="45"/>
  <c r="Z14" i="45"/>
  <c r="X14" i="45"/>
  <c r="T14" i="45"/>
  <c r="P14" i="45"/>
  <c r="L14" i="45"/>
  <c r="H14" i="45"/>
  <c r="AB13" i="45"/>
  <c r="Z13" i="45"/>
  <c r="X13" i="45"/>
  <c r="T13" i="45"/>
  <c r="P13" i="45"/>
  <c r="L13" i="45"/>
  <c r="H13" i="45"/>
  <c r="X63" i="44"/>
  <c r="Z61" i="44"/>
  <c r="AE60" i="44"/>
  <c r="Z59" i="44"/>
  <c r="Z58" i="44"/>
  <c r="V57" i="44"/>
  <c r="V60" i="44" s="1"/>
  <c r="V66" i="44" s="1"/>
  <c r="N56" i="44"/>
  <c r="F56" i="44"/>
  <c r="R55" i="44"/>
  <c r="N55" i="44"/>
  <c r="J55" i="44"/>
  <c r="J56" i="44" s="1"/>
  <c r="F55" i="44"/>
  <c r="AB54" i="44"/>
  <c r="Z54" i="44"/>
  <c r="X54" i="44"/>
  <c r="T54" i="44"/>
  <c r="P54" i="44"/>
  <c r="L54" i="44"/>
  <c r="H54" i="44"/>
  <c r="AG53" i="44"/>
  <c r="AB53" i="44"/>
  <c r="Z53" i="44"/>
  <c r="X53" i="44"/>
  <c r="T53" i="44"/>
  <c r="P53" i="44"/>
  <c r="L53" i="44"/>
  <c r="H53" i="44"/>
  <c r="AG52" i="44"/>
  <c r="AG55" i="44" s="1"/>
  <c r="AB52" i="44"/>
  <c r="Z52" i="44"/>
  <c r="T52" i="44"/>
  <c r="P52" i="44"/>
  <c r="L52" i="44"/>
  <c r="H52" i="44"/>
  <c r="AG51" i="44"/>
  <c r="AB51" i="44"/>
  <c r="Z51" i="44"/>
  <c r="X51" i="44"/>
  <c r="T51" i="44"/>
  <c r="P51" i="44"/>
  <c r="L51" i="44"/>
  <c r="H51" i="44"/>
  <c r="AE50" i="44"/>
  <c r="AB50" i="44"/>
  <c r="Z50" i="44"/>
  <c r="X50" i="44"/>
  <c r="T50" i="44"/>
  <c r="P50" i="44"/>
  <c r="L50" i="44"/>
  <c r="H50" i="44"/>
  <c r="AE49" i="44"/>
  <c r="AB49" i="44"/>
  <c r="Z49" i="44"/>
  <c r="T49" i="44"/>
  <c r="P49" i="44"/>
  <c r="L49" i="44"/>
  <c r="H49" i="44"/>
  <c r="AE48" i="44"/>
  <c r="AB48" i="44"/>
  <c r="Z48" i="44"/>
  <c r="X48" i="44"/>
  <c r="T48" i="44"/>
  <c r="P48" i="44"/>
  <c r="L48" i="44"/>
  <c r="H48" i="44"/>
  <c r="AE47" i="44"/>
  <c r="AB47" i="44"/>
  <c r="Z47" i="44"/>
  <c r="Z55" i="44" s="1"/>
  <c r="Z57" i="44" s="1"/>
  <c r="X47" i="44"/>
  <c r="T47" i="44"/>
  <c r="P47" i="44"/>
  <c r="L47" i="44"/>
  <c r="H47" i="44"/>
  <c r="R44" i="44"/>
  <c r="N44" i="44"/>
  <c r="N57" i="44" s="1"/>
  <c r="N60" i="44" s="1"/>
  <c r="N66" i="44" s="1"/>
  <c r="J44" i="44"/>
  <c r="F44" i="44"/>
  <c r="F57" i="44" s="1"/>
  <c r="F60" i="44" s="1"/>
  <c r="F66" i="44" s="1"/>
  <c r="AB43" i="44"/>
  <c r="AG43" i="44" s="1"/>
  <c r="Z43" i="44"/>
  <c r="X43" i="44"/>
  <c r="T43" i="44"/>
  <c r="P43" i="44"/>
  <c r="L43" i="44"/>
  <c r="H43" i="44"/>
  <c r="AB42" i="44"/>
  <c r="AG42" i="44" s="1"/>
  <c r="Z42" i="44"/>
  <c r="T42" i="44"/>
  <c r="P42" i="44"/>
  <c r="L42" i="44"/>
  <c r="H42" i="44"/>
  <c r="AB41" i="44"/>
  <c r="AG41" i="44" s="1"/>
  <c r="Z41" i="44"/>
  <c r="T41" i="44"/>
  <c r="P41" i="44"/>
  <c r="L41" i="44"/>
  <c r="H41" i="44"/>
  <c r="AB40" i="44"/>
  <c r="AG40" i="44" s="1"/>
  <c r="Z40" i="44"/>
  <c r="T40" i="44"/>
  <c r="P40" i="44"/>
  <c r="L40" i="44"/>
  <c r="H40" i="44"/>
  <c r="AG39" i="44"/>
  <c r="AB39" i="44"/>
  <c r="Z39" i="44"/>
  <c r="X39" i="44"/>
  <c r="T39" i="44"/>
  <c r="P39" i="44"/>
  <c r="L39" i="44"/>
  <c r="H39" i="44"/>
  <c r="AB38" i="44"/>
  <c r="AE38" i="44" s="1"/>
  <c r="Z38" i="44"/>
  <c r="X38" i="44"/>
  <c r="T38" i="44"/>
  <c r="P38" i="44"/>
  <c r="L38" i="44"/>
  <c r="H38" i="44"/>
  <c r="AB37" i="44"/>
  <c r="AE37" i="44" s="1"/>
  <c r="Z37" i="44"/>
  <c r="T37" i="44"/>
  <c r="P37" i="44"/>
  <c r="L37" i="44"/>
  <c r="H37" i="44"/>
  <c r="AB36" i="44"/>
  <c r="AE36" i="44" s="1"/>
  <c r="Z36" i="44"/>
  <c r="Z44" i="44" s="1"/>
  <c r="X36" i="44"/>
  <c r="T36" i="44"/>
  <c r="P36" i="44"/>
  <c r="L36" i="44"/>
  <c r="H36" i="44"/>
  <c r="AB35" i="44"/>
  <c r="AE35" i="44" s="1"/>
  <c r="Z35" i="44"/>
  <c r="X35" i="44"/>
  <c r="T35" i="44"/>
  <c r="P35" i="44"/>
  <c r="L35" i="44"/>
  <c r="H35" i="44"/>
  <c r="V31" i="44"/>
  <c r="R31" i="44"/>
  <c r="N31" i="44"/>
  <c r="J31" i="44"/>
  <c r="F31" i="44"/>
  <c r="AB30" i="44"/>
  <c r="Z30" i="44"/>
  <c r="X30" i="44"/>
  <c r="T30" i="44"/>
  <c r="P30" i="44"/>
  <c r="L30" i="44"/>
  <c r="H30" i="44"/>
  <c r="AB29" i="44"/>
  <c r="Z29" i="44"/>
  <c r="X29" i="44"/>
  <c r="T29" i="44"/>
  <c r="P29" i="44"/>
  <c r="L29" i="44"/>
  <c r="H29" i="44"/>
  <c r="AB28" i="44"/>
  <c r="Z28" i="44"/>
  <c r="X28" i="44"/>
  <c r="T28" i="44"/>
  <c r="P28" i="44"/>
  <c r="L28" i="44"/>
  <c r="H28" i="44"/>
  <c r="AB27" i="44"/>
  <c r="L27" i="44"/>
  <c r="H27" i="44"/>
  <c r="AB26" i="44"/>
  <c r="Z26" i="44"/>
  <c r="X26" i="44"/>
  <c r="T26" i="44"/>
  <c r="P26" i="44"/>
  <c r="L26" i="44"/>
  <c r="H26" i="44"/>
  <c r="AB25" i="44"/>
  <c r="Z25" i="44"/>
  <c r="X25" i="44"/>
  <c r="T25" i="44"/>
  <c r="P25" i="44"/>
  <c r="L25" i="44"/>
  <c r="H25" i="44"/>
  <c r="AB24" i="44"/>
  <c r="Z24" i="44"/>
  <c r="X24" i="44"/>
  <c r="T24" i="44"/>
  <c r="P24" i="44"/>
  <c r="L24" i="44"/>
  <c r="H24" i="44"/>
  <c r="AB23" i="44"/>
  <c r="Z23" i="44"/>
  <c r="X23" i="44"/>
  <c r="T23" i="44"/>
  <c r="P23" i="44"/>
  <c r="L23" i="44"/>
  <c r="H23" i="44"/>
  <c r="AB22" i="44"/>
  <c r="Z22" i="44"/>
  <c r="X22" i="44"/>
  <c r="T22" i="44"/>
  <c r="P22" i="44"/>
  <c r="L22" i="44"/>
  <c r="H22" i="44"/>
  <c r="AB21" i="44"/>
  <c r="Z21" i="44"/>
  <c r="X21" i="44"/>
  <c r="T21" i="44"/>
  <c r="P21" i="44"/>
  <c r="L21" i="44"/>
  <c r="H21" i="44"/>
  <c r="AB20" i="44"/>
  <c r="Z20" i="44"/>
  <c r="X20" i="44"/>
  <c r="T20" i="44"/>
  <c r="P20" i="44"/>
  <c r="L20" i="44"/>
  <c r="H20" i="44"/>
  <c r="AB19" i="44"/>
  <c r="Z19" i="44"/>
  <c r="X19" i="44"/>
  <c r="T19" i="44"/>
  <c r="P19" i="44"/>
  <c r="L19" i="44"/>
  <c r="H19" i="44"/>
  <c r="AB18" i="44"/>
  <c r="Z18" i="44"/>
  <c r="X18" i="44"/>
  <c r="T18" i="44"/>
  <c r="P18" i="44"/>
  <c r="L18" i="44"/>
  <c r="H18" i="44"/>
  <c r="AB17" i="44"/>
  <c r="Z17" i="44"/>
  <c r="X17" i="44"/>
  <c r="T17" i="44"/>
  <c r="P17" i="44"/>
  <c r="L17" i="44"/>
  <c r="H17" i="44"/>
  <c r="AB16" i="44"/>
  <c r="Z16" i="44"/>
  <c r="X16" i="44"/>
  <c r="T16" i="44"/>
  <c r="P16" i="44"/>
  <c r="L16" i="44"/>
  <c r="H16" i="44"/>
  <c r="AB15" i="44"/>
  <c r="Z15" i="44"/>
  <c r="X15" i="44"/>
  <c r="T15" i="44"/>
  <c r="P15" i="44"/>
  <c r="L15" i="44"/>
  <c r="H15" i="44"/>
  <c r="AB14" i="44"/>
  <c r="Z14" i="44"/>
  <c r="X14" i="44"/>
  <c r="T14" i="44"/>
  <c r="P14" i="44"/>
  <c r="L14" i="44"/>
  <c r="H14" i="44"/>
  <c r="AB13" i="44"/>
  <c r="AB31" i="44" s="1"/>
  <c r="Z13" i="44"/>
  <c r="Z31" i="44" s="1"/>
  <c r="X13" i="44"/>
  <c r="T13" i="44"/>
  <c r="P13" i="44"/>
  <c r="L13" i="44"/>
  <c r="H13" i="44"/>
  <c r="X56" i="43"/>
  <c r="Z54" i="43"/>
  <c r="AE53" i="43"/>
  <c r="Z52" i="43"/>
  <c r="Z51" i="43"/>
  <c r="V50" i="43"/>
  <c r="V53" i="43" s="1"/>
  <c r="V59" i="43" s="1"/>
  <c r="R48" i="43"/>
  <c r="N48" i="43"/>
  <c r="J48" i="43"/>
  <c r="F48" i="43"/>
  <c r="AB47" i="43"/>
  <c r="Z47" i="43"/>
  <c r="X47" i="43"/>
  <c r="T47" i="43"/>
  <c r="P47" i="43"/>
  <c r="L47" i="43"/>
  <c r="H47" i="43"/>
  <c r="AB46" i="43"/>
  <c r="AG46" i="43" s="1"/>
  <c r="Z46" i="43"/>
  <c r="X46" i="43"/>
  <c r="T46" i="43"/>
  <c r="P46" i="43"/>
  <c r="L46" i="43"/>
  <c r="H46" i="43"/>
  <c r="AB45" i="43"/>
  <c r="AG45" i="43" s="1"/>
  <c r="Z45" i="43"/>
  <c r="X45" i="43"/>
  <c r="T45" i="43"/>
  <c r="P45" i="43"/>
  <c r="L45" i="43"/>
  <c r="H45" i="43"/>
  <c r="AB44" i="43"/>
  <c r="AE44" i="43" s="1"/>
  <c r="Z44" i="43"/>
  <c r="X44" i="43"/>
  <c r="T44" i="43"/>
  <c r="P44" i="43"/>
  <c r="L44" i="43"/>
  <c r="H44" i="43"/>
  <c r="AB43" i="43"/>
  <c r="AB48" i="43" s="1"/>
  <c r="Z43" i="43"/>
  <c r="Z48" i="43" s="1"/>
  <c r="X43" i="43"/>
  <c r="T43" i="43"/>
  <c r="P43" i="43"/>
  <c r="L43" i="43"/>
  <c r="H43" i="43"/>
  <c r="R40" i="43"/>
  <c r="R50" i="43" s="1"/>
  <c r="R53" i="43" s="1"/>
  <c r="R59" i="43" s="1"/>
  <c r="N40" i="43"/>
  <c r="N50" i="43" s="1"/>
  <c r="N53" i="43" s="1"/>
  <c r="N59" i="43" s="1"/>
  <c r="J40" i="43"/>
  <c r="J50" i="43" s="1"/>
  <c r="J53" i="43" s="1"/>
  <c r="J59" i="43" s="1"/>
  <c r="F40" i="43"/>
  <c r="F50" i="43" s="1"/>
  <c r="F53" i="43" s="1"/>
  <c r="F59" i="43" s="1"/>
  <c r="AB39" i="43"/>
  <c r="Z39" i="43"/>
  <c r="T39" i="43"/>
  <c r="P39" i="43"/>
  <c r="L39" i="43"/>
  <c r="H39" i="43"/>
  <c r="AG38" i="43"/>
  <c r="AG40" i="43" s="1"/>
  <c r="AB38" i="43"/>
  <c r="Z38" i="43"/>
  <c r="X38" i="43"/>
  <c r="T38" i="43"/>
  <c r="P38" i="43"/>
  <c r="L38" i="43"/>
  <c r="H38" i="43"/>
  <c r="AB37" i="43"/>
  <c r="AE37" i="43" s="1"/>
  <c r="Z37" i="43"/>
  <c r="X37" i="43"/>
  <c r="T37" i="43"/>
  <c r="P37" i="43"/>
  <c r="L37" i="43"/>
  <c r="H37" i="43"/>
  <c r="AB36" i="43"/>
  <c r="AE36" i="43" s="1"/>
  <c r="Z36" i="43"/>
  <c r="X36" i="43"/>
  <c r="T36" i="43"/>
  <c r="P36" i="43"/>
  <c r="L36" i="43"/>
  <c r="H36" i="43"/>
  <c r="AB35" i="43"/>
  <c r="AB40" i="43" s="1"/>
  <c r="Z35" i="43"/>
  <c r="Z40" i="43" s="1"/>
  <c r="X35" i="43"/>
  <c r="T35" i="43"/>
  <c r="P35" i="43"/>
  <c r="L35" i="43"/>
  <c r="H35" i="43"/>
  <c r="V31" i="43"/>
  <c r="R31" i="43"/>
  <c r="N31" i="43"/>
  <c r="J31" i="43"/>
  <c r="F31" i="43"/>
  <c r="AB30" i="43"/>
  <c r="Z30" i="43"/>
  <c r="X30" i="43"/>
  <c r="T30" i="43"/>
  <c r="P30" i="43"/>
  <c r="L30" i="43"/>
  <c r="H30" i="43"/>
  <c r="AB29" i="43"/>
  <c r="Z29" i="43"/>
  <c r="X29" i="43"/>
  <c r="T29" i="43"/>
  <c r="P29" i="43"/>
  <c r="L29" i="43"/>
  <c r="H29" i="43"/>
  <c r="AB28" i="43"/>
  <c r="Z28" i="43"/>
  <c r="X28" i="43"/>
  <c r="T28" i="43"/>
  <c r="P28" i="43"/>
  <c r="L28" i="43"/>
  <c r="H28" i="43"/>
  <c r="AB27" i="43"/>
  <c r="L27" i="43"/>
  <c r="H27" i="43"/>
  <c r="AB26" i="43"/>
  <c r="Z26" i="43"/>
  <c r="X26" i="43"/>
  <c r="T26" i="43"/>
  <c r="P26" i="43"/>
  <c r="L26" i="43"/>
  <c r="H26" i="43"/>
  <c r="AB25" i="43"/>
  <c r="Z25" i="43"/>
  <c r="X25" i="43"/>
  <c r="T25" i="43"/>
  <c r="P25" i="43"/>
  <c r="L25" i="43"/>
  <c r="H25" i="43"/>
  <c r="AB24" i="43"/>
  <c r="Z24" i="43"/>
  <c r="X24" i="43"/>
  <c r="T24" i="43"/>
  <c r="P24" i="43"/>
  <c r="L24" i="43"/>
  <c r="H24" i="43"/>
  <c r="AB23" i="43"/>
  <c r="Z23" i="43"/>
  <c r="X23" i="43"/>
  <c r="T23" i="43"/>
  <c r="P23" i="43"/>
  <c r="L23" i="43"/>
  <c r="H23" i="43"/>
  <c r="AB22" i="43"/>
  <c r="Z22" i="43"/>
  <c r="X22" i="43"/>
  <c r="T22" i="43"/>
  <c r="P22" i="43"/>
  <c r="L22" i="43"/>
  <c r="H22" i="43"/>
  <c r="AB21" i="43"/>
  <c r="Z21" i="43"/>
  <c r="X21" i="43"/>
  <c r="T21" i="43"/>
  <c r="P21" i="43"/>
  <c r="L21" i="43"/>
  <c r="H21" i="43"/>
  <c r="AB20" i="43"/>
  <c r="Z20" i="43"/>
  <c r="X20" i="43"/>
  <c r="T20" i="43"/>
  <c r="P20" i="43"/>
  <c r="L20" i="43"/>
  <c r="H20" i="43"/>
  <c r="AB19" i="43"/>
  <c r="Z19" i="43"/>
  <c r="X19" i="43"/>
  <c r="T19" i="43"/>
  <c r="P19" i="43"/>
  <c r="L19" i="43"/>
  <c r="H19" i="43"/>
  <c r="AB18" i="43"/>
  <c r="Z18" i="43"/>
  <c r="X18" i="43"/>
  <c r="T18" i="43"/>
  <c r="P18" i="43"/>
  <c r="L18" i="43"/>
  <c r="H18" i="43"/>
  <c r="AB17" i="43"/>
  <c r="Z17" i="43"/>
  <c r="X17" i="43"/>
  <c r="T17" i="43"/>
  <c r="P17" i="43"/>
  <c r="L17" i="43"/>
  <c r="H17" i="43"/>
  <c r="AB16" i="43"/>
  <c r="Z16" i="43"/>
  <c r="X16" i="43"/>
  <c r="T16" i="43"/>
  <c r="P16" i="43"/>
  <c r="L16" i="43"/>
  <c r="H16" i="43"/>
  <c r="AB15" i="43"/>
  <c r="Z15" i="43"/>
  <c r="X15" i="43"/>
  <c r="T15" i="43"/>
  <c r="P15" i="43"/>
  <c r="L15" i="43"/>
  <c r="H15" i="43"/>
  <c r="AB14" i="43"/>
  <c r="Z14" i="43"/>
  <c r="X14" i="43"/>
  <c r="T14" i="43"/>
  <c r="P14" i="43"/>
  <c r="L14" i="43"/>
  <c r="H14" i="43"/>
  <c r="AB13" i="43"/>
  <c r="Z13" i="43"/>
  <c r="Z31" i="43" s="1"/>
  <c r="X13" i="43"/>
  <c r="T13" i="43"/>
  <c r="P13" i="43"/>
  <c r="L13" i="43"/>
  <c r="H13" i="43"/>
  <c r="X58" i="42"/>
  <c r="Z56" i="42"/>
  <c r="AE55" i="42"/>
  <c r="Z54" i="42"/>
  <c r="Z53" i="42"/>
  <c r="V52" i="42"/>
  <c r="V55" i="42" s="1"/>
  <c r="V61" i="42" s="1"/>
  <c r="R50" i="42"/>
  <c r="N50" i="42"/>
  <c r="J50" i="42"/>
  <c r="F50" i="42"/>
  <c r="AB49" i="42"/>
  <c r="X49" i="42"/>
  <c r="T49" i="42"/>
  <c r="P49" i="42"/>
  <c r="L49" i="42"/>
  <c r="H49" i="42"/>
  <c r="AG48" i="42"/>
  <c r="AB48" i="42"/>
  <c r="X48" i="42"/>
  <c r="T48" i="42"/>
  <c r="P48" i="42"/>
  <c r="L48" i="42"/>
  <c r="H48" i="42"/>
  <c r="AG47" i="42"/>
  <c r="AB47" i="42"/>
  <c r="X47" i="42"/>
  <c r="T47" i="42"/>
  <c r="P47" i="42"/>
  <c r="L47" i="42"/>
  <c r="H47" i="42"/>
  <c r="AE46" i="42"/>
  <c r="AB46" i="42"/>
  <c r="Z46" i="42"/>
  <c r="X46" i="42"/>
  <c r="T46" i="42"/>
  <c r="P46" i="42"/>
  <c r="L46" i="42"/>
  <c r="H46" i="42"/>
  <c r="AE45" i="42"/>
  <c r="AB45" i="42"/>
  <c r="Z45" i="42"/>
  <c r="X45" i="42"/>
  <c r="T45" i="42"/>
  <c r="P45" i="42"/>
  <c r="L45" i="42"/>
  <c r="H45" i="42"/>
  <c r="AE44" i="42"/>
  <c r="AB44" i="42"/>
  <c r="Z44" i="42"/>
  <c r="Z50" i="42" s="1"/>
  <c r="X44" i="42"/>
  <c r="T44" i="42"/>
  <c r="P44" i="42"/>
  <c r="L44" i="42"/>
  <c r="H44" i="42"/>
  <c r="R41" i="42"/>
  <c r="R52" i="42" s="1"/>
  <c r="R55" i="42" s="1"/>
  <c r="R61" i="42" s="1"/>
  <c r="N41" i="42"/>
  <c r="N52" i="42" s="1"/>
  <c r="N55" i="42" s="1"/>
  <c r="N61" i="42" s="1"/>
  <c r="J41" i="42"/>
  <c r="J52" i="42" s="1"/>
  <c r="J55" i="42" s="1"/>
  <c r="J61" i="42" s="1"/>
  <c r="F41" i="42"/>
  <c r="F52" i="42" s="1"/>
  <c r="F55" i="42" s="1"/>
  <c r="F61" i="42" s="1"/>
  <c r="Z61" i="42" s="1"/>
  <c r="AB40" i="42"/>
  <c r="AG40" i="42" s="1"/>
  <c r="Z40" i="42"/>
  <c r="X40" i="42"/>
  <c r="T40" i="42"/>
  <c r="P40" i="42"/>
  <c r="L40" i="42"/>
  <c r="H40" i="42"/>
  <c r="AB39" i="42"/>
  <c r="AG39" i="42" s="1"/>
  <c r="Z39" i="42"/>
  <c r="T39" i="42"/>
  <c r="P39" i="42"/>
  <c r="L39" i="42"/>
  <c r="H39" i="42"/>
  <c r="AB38" i="42"/>
  <c r="AG38" i="42" s="1"/>
  <c r="Z38" i="42"/>
  <c r="X38" i="42"/>
  <c r="T38" i="42"/>
  <c r="P38" i="42"/>
  <c r="L38" i="42"/>
  <c r="H38" i="42"/>
  <c r="AB37" i="42"/>
  <c r="AE37" i="42" s="1"/>
  <c r="Z37" i="42"/>
  <c r="X37" i="42"/>
  <c r="T37" i="42"/>
  <c r="P37" i="42"/>
  <c r="L37" i="42"/>
  <c r="H37" i="42"/>
  <c r="AB36" i="42"/>
  <c r="AE36" i="42" s="1"/>
  <c r="Z36" i="42"/>
  <c r="X36" i="42"/>
  <c r="T36" i="42"/>
  <c r="P36" i="42"/>
  <c r="L36" i="42"/>
  <c r="H36" i="42"/>
  <c r="AB35" i="42"/>
  <c r="AE35" i="42" s="1"/>
  <c r="Z35" i="42"/>
  <c r="Z41" i="42" s="1"/>
  <c r="X35" i="42"/>
  <c r="T35" i="42"/>
  <c r="P35" i="42"/>
  <c r="L35" i="42"/>
  <c r="H35" i="42"/>
  <c r="V31" i="42"/>
  <c r="R31" i="42"/>
  <c r="N31" i="42"/>
  <c r="J31" i="42"/>
  <c r="F31" i="42"/>
  <c r="AB30" i="42"/>
  <c r="Z30" i="42"/>
  <c r="X30" i="42"/>
  <c r="T30" i="42"/>
  <c r="P30" i="42"/>
  <c r="L30" i="42"/>
  <c r="H30" i="42"/>
  <c r="AB29" i="42"/>
  <c r="Z29" i="42"/>
  <c r="X29" i="42"/>
  <c r="T29" i="42"/>
  <c r="P29" i="42"/>
  <c r="L29" i="42"/>
  <c r="H29" i="42"/>
  <c r="AB28" i="42"/>
  <c r="Z28" i="42"/>
  <c r="X28" i="42"/>
  <c r="T28" i="42"/>
  <c r="P28" i="42"/>
  <c r="L28" i="42"/>
  <c r="H28" i="42"/>
  <c r="AB27" i="42"/>
  <c r="L27" i="42"/>
  <c r="H27" i="42"/>
  <c r="AB26" i="42"/>
  <c r="Z26" i="42"/>
  <c r="X26" i="42"/>
  <c r="T26" i="42"/>
  <c r="P26" i="42"/>
  <c r="L26" i="42"/>
  <c r="H26" i="42"/>
  <c r="AB25" i="42"/>
  <c r="Z25" i="42"/>
  <c r="X25" i="42"/>
  <c r="T25" i="42"/>
  <c r="P25" i="42"/>
  <c r="L25" i="42"/>
  <c r="H25" i="42"/>
  <c r="AB24" i="42"/>
  <c r="Z24" i="42"/>
  <c r="X24" i="42"/>
  <c r="T24" i="42"/>
  <c r="P24" i="42"/>
  <c r="L24" i="42"/>
  <c r="H24" i="42"/>
  <c r="AB23" i="42"/>
  <c r="Z23" i="42"/>
  <c r="X23" i="42"/>
  <c r="T23" i="42"/>
  <c r="P23" i="42"/>
  <c r="L23" i="42"/>
  <c r="H23" i="42"/>
  <c r="AB22" i="42"/>
  <c r="Z22" i="42"/>
  <c r="X22" i="42"/>
  <c r="T22" i="42"/>
  <c r="P22" i="42"/>
  <c r="L22" i="42"/>
  <c r="H22" i="42"/>
  <c r="AB21" i="42"/>
  <c r="Z21" i="42"/>
  <c r="X21" i="42"/>
  <c r="T21" i="42"/>
  <c r="P21" i="42"/>
  <c r="L21" i="42"/>
  <c r="H21" i="42"/>
  <c r="AB20" i="42"/>
  <c r="Z20" i="42"/>
  <c r="X20" i="42"/>
  <c r="T20" i="42"/>
  <c r="P20" i="42"/>
  <c r="L20" i="42"/>
  <c r="H20" i="42"/>
  <c r="AB19" i="42"/>
  <c r="Z19" i="42"/>
  <c r="X19" i="42"/>
  <c r="T19" i="42"/>
  <c r="P19" i="42"/>
  <c r="L19" i="42"/>
  <c r="H19" i="42"/>
  <c r="AB18" i="42"/>
  <c r="Z18" i="42"/>
  <c r="X18" i="42"/>
  <c r="T18" i="42"/>
  <c r="P18" i="42"/>
  <c r="L18" i="42"/>
  <c r="H18" i="42"/>
  <c r="AB17" i="42"/>
  <c r="Z17" i="42"/>
  <c r="X17" i="42"/>
  <c r="T17" i="42"/>
  <c r="P17" i="42"/>
  <c r="L17" i="42"/>
  <c r="H17" i="42"/>
  <c r="AB16" i="42"/>
  <c r="Z16" i="42"/>
  <c r="X16" i="42"/>
  <c r="T16" i="42"/>
  <c r="P16" i="42"/>
  <c r="L16" i="42"/>
  <c r="H16" i="42"/>
  <c r="AB15" i="42"/>
  <c r="Z15" i="42"/>
  <c r="X15" i="42"/>
  <c r="T15" i="42"/>
  <c r="P15" i="42"/>
  <c r="L15" i="42"/>
  <c r="H15" i="42"/>
  <c r="AB14" i="42"/>
  <c r="Z14" i="42"/>
  <c r="X14" i="42"/>
  <c r="T14" i="42"/>
  <c r="P14" i="42"/>
  <c r="L14" i="42"/>
  <c r="H14" i="42"/>
  <c r="AB13" i="42"/>
  <c r="Z13" i="42"/>
  <c r="Z31" i="42" s="1"/>
  <c r="X13" i="42"/>
  <c r="T13" i="42"/>
  <c r="P13" i="42"/>
  <c r="L13" i="42"/>
  <c r="H13" i="42"/>
  <c r="X61" i="41"/>
  <c r="Z59" i="41"/>
  <c r="AE58" i="41"/>
  <c r="Z57" i="41"/>
  <c r="AG56" i="41"/>
  <c r="Z56" i="41"/>
  <c r="V55" i="41"/>
  <c r="V58" i="41" s="1"/>
  <c r="V64" i="41" s="1"/>
  <c r="F54" i="41"/>
  <c r="R53" i="41"/>
  <c r="N53" i="41"/>
  <c r="J53" i="41"/>
  <c r="F53" i="41"/>
  <c r="AB52" i="41"/>
  <c r="Z52" i="41"/>
  <c r="X52" i="41"/>
  <c r="T52" i="41"/>
  <c r="P52" i="41"/>
  <c r="L52" i="41"/>
  <c r="H52" i="41"/>
  <c r="AG51" i="41"/>
  <c r="AB51" i="41"/>
  <c r="Z51" i="41"/>
  <c r="T51" i="41"/>
  <c r="P51" i="41"/>
  <c r="L51" i="41"/>
  <c r="H51" i="41"/>
  <c r="AG50" i="41"/>
  <c r="AB50" i="41"/>
  <c r="Z50" i="41"/>
  <c r="X50" i="41"/>
  <c r="T50" i="41"/>
  <c r="P50" i="41"/>
  <c r="L50" i="41"/>
  <c r="H50" i="41"/>
  <c r="AB49" i="41"/>
  <c r="AE49" i="41" s="1"/>
  <c r="Z49" i="41"/>
  <c r="X49" i="41"/>
  <c r="T49" i="41"/>
  <c r="P49" i="41"/>
  <c r="L49" i="41"/>
  <c r="H49" i="41"/>
  <c r="AB48" i="41"/>
  <c r="AE48" i="41" s="1"/>
  <c r="Z48" i="41"/>
  <c r="T48" i="41"/>
  <c r="P48" i="41"/>
  <c r="L48" i="41"/>
  <c r="H48" i="41"/>
  <c r="AB47" i="41"/>
  <c r="AE47" i="41" s="1"/>
  <c r="Z47" i="41"/>
  <c r="X47" i="41"/>
  <c r="T47" i="41"/>
  <c r="P47" i="41"/>
  <c r="L47" i="41"/>
  <c r="H47" i="41"/>
  <c r="AB46" i="41"/>
  <c r="AB53" i="41" s="1"/>
  <c r="Z46" i="41"/>
  <c r="Z53" i="41" s="1"/>
  <c r="Z55" i="41" s="1"/>
  <c r="X46" i="41"/>
  <c r="T46" i="41"/>
  <c r="P46" i="41"/>
  <c r="L46" i="41"/>
  <c r="H46" i="41"/>
  <c r="R43" i="41"/>
  <c r="R55" i="41" s="1"/>
  <c r="R58" i="41" s="1"/>
  <c r="R64" i="41" s="1"/>
  <c r="N43" i="41"/>
  <c r="N55" i="41" s="1"/>
  <c r="N58" i="41" s="1"/>
  <c r="N64" i="41" s="1"/>
  <c r="J43" i="41"/>
  <c r="J55" i="41" s="1"/>
  <c r="J58" i="41" s="1"/>
  <c r="J64" i="41" s="1"/>
  <c r="F43" i="41"/>
  <c r="F55" i="41" s="1"/>
  <c r="AB42" i="41"/>
  <c r="AG42" i="41" s="1"/>
  <c r="Z42" i="41"/>
  <c r="T42" i="41"/>
  <c r="P42" i="41"/>
  <c r="L42" i="41"/>
  <c r="H42" i="41"/>
  <c r="AB41" i="41"/>
  <c r="AG41" i="41" s="1"/>
  <c r="Z41" i="41"/>
  <c r="T41" i="41"/>
  <c r="P41" i="41"/>
  <c r="L41" i="41"/>
  <c r="H41" i="41"/>
  <c r="AB40" i="41"/>
  <c r="AG40" i="41" s="1"/>
  <c r="Z40" i="41"/>
  <c r="T40" i="41"/>
  <c r="P40" i="41"/>
  <c r="L40" i="41"/>
  <c r="H40" i="41"/>
  <c r="AB39" i="41"/>
  <c r="AE39" i="41" s="1"/>
  <c r="Z39" i="41"/>
  <c r="X39" i="41"/>
  <c r="T39" i="41"/>
  <c r="P39" i="41"/>
  <c r="L39" i="41"/>
  <c r="H39" i="41"/>
  <c r="AB38" i="41"/>
  <c r="AE38" i="41" s="1"/>
  <c r="Z38" i="41"/>
  <c r="X38" i="41"/>
  <c r="T38" i="41"/>
  <c r="P38" i="41"/>
  <c r="L38" i="41"/>
  <c r="H38" i="41"/>
  <c r="AB37" i="41"/>
  <c r="AE37" i="41" s="1"/>
  <c r="Z37" i="41"/>
  <c r="T37" i="41"/>
  <c r="P37" i="41"/>
  <c r="L37" i="41"/>
  <c r="H37" i="41"/>
  <c r="AB36" i="41"/>
  <c r="AE36" i="41" s="1"/>
  <c r="Z36" i="41"/>
  <c r="X36" i="41"/>
  <c r="T36" i="41"/>
  <c r="P36" i="41"/>
  <c r="L36" i="41"/>
  <c r="H36" i="41"/>
  <c r="AB35" i="41"/>
  <c r="AE35" i="41" s="1"/>
  <c r="Z35" i="41"/>
  <c r="Z43" i="41" s="1"/>
  <c r="X35" i="41"/>
  <c r="T35" i="41"/>
  <c r="P35" i="41"/>
  <c r="L35" i="41"/>
  <c r="H35" i="41"/>
  <c r="V31" i="41"/>
  <c r="R31" i="41"/>
  <c r="N31" i="41"/>
  <c r="J31" i="41"/>
  <c r="F31" i="41"/>
  <c r="AB30" i="41"/>
  <c r="Z30" i="41"/>
  <c r="X30" i="41"/>
  <c r="T30" i="41"/>
  <c r="P30" i="41"/>
  <c r="L30" i="41"/>
  <c r="H30" i="41"/>
  <c r="AB29" i="41"/>
  <c r="Z29" i="41"/>
  <c r="X29" i="41"/>
  <c r="T29" i="41"/>
  <c r="P29" i="41"/>
  <c r="L29" i="41"/>
  <c r="H29" i="41"/>
  <c r="AB28" i="41"/>
  <c r="Z28" i="41"/>
  <c r="X28" i="41"/>
  <c r="T28" i="41"/>
  <c r="P28" i="41"/>
  <c r="L28" i="41"/>
  <c r="H28" i="41"/>
  <c r="AB27" i="41"/>
  <c r="Z27" i="41"/>
  <c r="X27" i="41"/>
  <c r="T27" i="41"/>
  <c r="P27" i="41"/>
  <c r="L27" i="41"/>
  <c r="H27" i="41"/>
  <c r="AB26" i="41"/>
  <c r="Z26" i="41"/>
  <c r="X26" i="41"/>
  <c r="T26" i="41"/>
  <c r="P26" i="41"/>
  <c r="L26" i="41"/>
  <c r="H26" i="41"/>
  <c r="AB25" i="41"/>
  <c r="Z25" i="41"/>
  <c r="X25" i="41"/>
  <c r="T25" i="41"/>
  <c r="P25" i="41"/>
  <c r="L25" i="41"/>
  <c r="H25" i="41"/>
  <c r="AB24" i="41"/>
  <c r="Z24" i="41"/>
  <c r="X24" i="41"/>
  <c r="T24" i="41"/>
  <c r="P24" i="41"/>
  <c r="L24" i="41"/>
  <c r="H24" i="41"/>
  <c r="AB23" i="41"/>
  <c r="Z23" i="41"/>
  <c r="X23" i="41"/>
  <c r="T23" i="41"/>
  <c r="P23" i="41"/>
  <c r="L23" i="41"/>
  <c r="H23" i="41"/>
  <c r="AB22" i="41"/>
  <c r="Z22" i="41"/>
  <c r="X22" i="41"/>
  <c r="T22" i="41"/>
  <c r="P22" i="41"/>
  <c r="L22" i="41"/>
  <c r="H22" i="41"/>
  <c r="AB21" i="41"/>
  <c r="Z21" i="41"/>
  <c r="Z31" i="41" s="1"/>
  <c r="T21" i="41"/>
  <c r="P21" i="41"/>
  <c r="L21" i="41"/>
  <c r="H21" i="41"/>
  <c r="AB20" i="41"/>
  <c r="Z20" i="41"/>
  <c r="X20" i="41"/>
  <c r="T20" i="41"/>
  <c r="P20" i="41"/>
  <c r="L20" i="41"/>
  <c r="H20" i="41"/>
  <c r="AB19" i="41"/>
  <c r="Z19" i="41"/>
  <c r="X19" i="41"/>
  <c r="T19" i="41"/>
  <c r="P19" i="41"/>
  <c r="L19" i="41"/>
  <c r="H19" i="41"/>
  <c r="AB18" i="41"/>
  <c r="Z18" i="41"/>
  <c r="X18" i="41"/>
  <c r="T18" i="41"/>
  <c r="P18" i="41"/>
  <c r="L18" i="41"/>
  <c r="H18" i="41"/>
  <c r="AB17" i="41"/>
  <c r="Z17" i="41"/>
  <c r="X17" i="41"/>
  <c r="T17" i="41"/>
  <c r="P17" i="41"/>
  <c r="L17" i="41"/>
  <c r="H17" i="41"/>
  <c r="AB16" i="41"/>
  <c r="Z16" i="41"/>
  <c r="X16" i="41"/>
  <c r="T16" i="41"/>
  <c r="P16" i="41"/>
  <c r="L16" i="41"/>
  <c r="H16" i="41"/>
  <c r="AB15" i="41"/>
  <c r="Z15" i="41"/>
  <c r="X15" i="41"/>
  <c r="T15" i="41"/>
  <c r="P15" i="41"/>
  <c r="L15" i="41"/>
  <c r="H15" i="41"/>
  <c r="AB14" i="41"/>
  <c r="Z14" i="41"/>
  <c r="X14" i="41"/>
  <c r="T14" i="41"/>
  <c r="P14" i="41"/>
  <c r="L14" i="41"/>
  <c r="H14" i="41"/>
  <c r="AB13" i="41"/>
  <c r="Z13" i="41"/>
  <c r="X13" i="41"/>
  <c r="T13" i="41"/>
  <c r="P13" i="41"/>
  <c r="L13" i="41"/>
  <c r="H13" i="41"/>
  <c r="X55" i="40"/>
  <c r="Z53" i="40"/>
  <c r="AE52" i="40"/>
  <c r="Z51" i="40"/>
  <c r="AG50" i="40"/>
  <c r="Z50" i="40"/>
  <c r="V49" i="40"/>
  <c r="V52" i="40" s="1"/>
  <c r="V58" i="40" s="1"/>
  <c r="N48" i="40"/>
  <c r="J48" i="40"/>
  <c r="F48" i="40"/>
  <c r="R47" i="40"/>
  <c r="N47" i="40"/>
  <c r="J47" i="40"/>
  <c r="F47" i="40"/>
  <c r="AB46" i="40"/>
  <c r="Z46" i="40"/>
  <c r="X46" i="40"/>
  <c r="T46" i="40"/>
  <c r="P46" i="40"/>
  <c r="L46" i="40"/>
  <c r="H46" i="40"/>
  <c r="AG45" i="40"/>
  <c r="AG47" i="40" s="1"/>
  <c r="AB45" i="40"/>
  <c r="Z45" i="40"/>
  <c r="X45" i="40"/>
  <c r="T45" i="40"/>
  <c r="P45" i="40"/>
  <c r="L45" i="40"/>
  <c r="H45" i="40"/>
  <c r="AE44" i="40"/>
  <c r="AE47" i="40" s="1"/>
  <c r="AB44" i="40"/>
  <c r="AB47" i="40" s="1"/>
  <c r="Z44" i="40"/>
  <c r="Z47" i="40" s="1"/>
  <c r="Z49" i="40" s="1"/>
  <c r="X44" i="40"/>
  <c r="T44" i="40"/>
  <c r="P44" i="40"/>
  <c r="L44" i="40"/>
  <c r="H44" i="40"/>
  <c r="Z41" i="40"/>
  <c r="R41" i="40"/>
  <c r="R49" i="40" s="1"/>
  <c r="R52" i="40" s="1"/>
  <c r="R58" i="40" s="1"/>
  <c r="N41" i="40"/>
  <c r="N49" i="40" s="1"/>
  <c r="N52" i="40" s="1"/>
  <c r="N58" i="40" s="1"/>
  <c r="J41" i="40"/>
  <c r="J49" i="40" s="1"/>
  <c r="J52" i="40" s="1"/>
  <c r="J58" i="40" s="1"/>
  <c r="F41" i="40"/>
  <c r="F49" i="40" s="1"/>
  <c r="AB40" i="40"/>
  <c r="AG40" i="40" s="1"/>
  <c r="Z40" i="40"/>
  <c r="T40" i="40"/>
  <c r="P40" i="40"/>
  <c r="L40" i="40"/>
  <c r="H40" i="40"/>
  <c r="AB39" i="40"/>
  <c r="AG39" i="40" s="1"/>
  <c r="Z39" i="40"/>
  <c r="T39" i="40"/>
  <c r="P39" i="40"/>
  <c r="L39" i="40"/>
  <c r="H39" i="40"/>
  <c r="AB38" i="40"/>
  <c r="AE38" i="40" s="1"/>
  <c r="Z38" i="40"/>
  <c r="X38" i="40"/>
  <c r="T38" i="40"/>
  <c r="P38" i="40"/>
  <c r="L38" i="40"/>
  <c r="H38" i="40"/>
  <c r="AB37" i="40"/>
  <c r="AE37" i="40" s="1"/>
  <c r="Z37" i="40"/>
  <c r="X37" i="40"/>
  <c r="T37" i="40"/>
  <c r="P37" i="40"/>
  <c r="L37" i="40"/>
  <c r="H37" i="40"/>
  <c r="AB36" i="40"/>
  <c r="AE36" i="40" s="1"/>
  <c r="Z36" i="40"/>
  <c r="T36" i="40"/>
  <c r="P36" i="40"/>
  <c r="L36" i="40"/>
  <c r="H36" i="40"/>
  <c r="AB35" i="40"/>
  <c r="AE35" i="40" s="1"/>
  <c r="Z35" i="40"/>
  <c r="X35" i="40"/>
  <c r="T35" i="40"/>
  <c r="P35" i="40"/>
  <c r="L35" i="40"/>
  <c r="H35" i="40"/>
  <c r="V31" i="40"/>
  <c r="R31" i="40"/>
  <c r="N31" i="40"/>
  <c r="J31" i="40"/>
  <c r="F31" i="40"/>
  <c r="AB30" i="40"/>
  <c r="Z30" i="40"/>
  <c r="X30" i="40"/>
  <c r="T30" i="40"/>
  <c r="P30" i="40"/>
  <c r="L30" i="40"/>
  <c r="H30" i="40"/>
  <c r="AB29" i="40"/>
  <c r="Z29" i="40"/>
  <c r="X29" i="40"/>
  <c r="T29" i="40"/>
  <c r="P29" i="40"/>
  <c r="L29" i="40"/>
  <c r="H29" i="40"/>
  <c r="AB28" i="40"/>
  <c r="Z28" i="40"/>
  <c r="X28" i="40"/>
  <c r="T28" i="40"/>
  <c r="P28" i="40"/>
  <c r="L28" i="40"/>
  <c r="H28" i="40"/>
  <c r="AB27" i="40"/>
  <c r="Z27" i="40"/>
  <c r="X27" i="40"/>
  <c r="T27" i="40"/>
  <c r="P27" i="40"/>
  <c r="L27" i="40"/>
  <c r="H27" i="40"/>
  <c r="AB26" i="40"/>
  <c r="Z26" i="40"/>
  <c r="X26" i="40"/>
  <c r="T26" i="40"/>
  <c r="P26" i="40"/>
  <c r="L26" i="40"/>
  <c r="H26" i="40"/>
  <c r="AB25" i="40"/>
  <c r="Z25" i="40"/>
  <c r="X25" i="40"/>
  <c r="T25" i="40"/>
  <c r="P25" i="40"/>
  <c r="L25" i="40"/>
  <c r="H25" i="40"/>
  <c r="AB24" i="40"/>
  <c r="Z24" i="40"/>
  <c r="X24" i="40"/>
  <c r="T24" i="40"/>
  <c r="P24" i="40"/>
  <c r="L24" i="40"/>
  <c r="H24" i="40"/>
  <c r="AB23" i="40"/>
  <c r="Z23" i="40"/>
  <c r="X23" i="40"/>
  <c r="T23" i="40"/>
  <c r="P23" i="40"/>
  <c r="L23" i="40"/>
  <c r="H23" i="40"/>
  <c r="AB22" i="40"/>
  <c r="Z22" i="40"/>
  <c r="X22" i="40"/>
  <c r="T22" i="40"/>
  <c r="P22" i="40"/>
  <c r="L22" i="40"/>
  <c r="H22" i="40"/>
  <c r="AB21" i="40"/>
  <c r="Z21" i="40"/>
  <c r="T21" i="40"/>
  <c r="P21" i="40"/>
  <c r="L21" i="40"/>
  <c r="H21" i="40"/>
  <c r="AB20" i="40"/>
  <c r="Z20" i="40"/>
  <c r="X20" i="40"/>
  <c r="T20" i="40"/>
  <c r="P20" i="40"/>
  <c r="L20" i="40"/>
  <c r="H20" i="40"/>
  <c r="AB19" i="40"/>
  <c r="Z19" i="40"/>
  <c r="X19" i="40"/>
  <c r="T19" i="40"/>
  <c r="P19" i="40"/>
  <c r="L19" i="40"/>
  <c r="H19" i="40"/>
  <c r="AB18" i="40"/>
  <c r="Z18" i="40"/>
  <c r="X18" i="40"/>
  <c r="T18" i="40"/>
  <c r="P18" i="40"/>
  <c r="L18" i="40"/>
  <c r="H18" i="40"/>
  <c r="AB17" i="40"/>
  <c r="Z17" i="40"/>
  <c r="X17" i="40"/>
  <c r="T17" i="40"/>
  <c r="P17" i="40"/>
  <c r="L17" i="40"/>
  <c r="H17" i="40"/>
  <c r="AB16" i="40"/>
  <c r="Z16" i="40"/>
  <c r="X16" i="40"/>
  <c r="T16" i="40"/>
  <c r="P16" i="40"/>
  <c r="L16" i="40"/>
  <c r="H16" i="40"/>
  <c r="AB15" i="40"/>
  <c r="Z15" i="40"/>
  <c r="X15" i="40"/>
  <c r="T15" i="40"/>
  <c r="P15" i="40"/>
  <c r="L15" i="40"/>
  <c r="AB14" i="40"/>
  <c r="Z14" i="40"/>
  <c r="X14" i="40"/>
  <c r="T14" i="40"/>
  <c r="P14" i="40"/>
  <c r="L14" i="40"/>
  <c r="H14" i="40"/>
  <c r="AB13" i="40"/>
  <c r="Z13" i="40"/>
  <c r="X13" i="40"/>
  <c r="T13" i="40"/>
  <c r="P13" i="40"/>
  <c r="L13" i="40"/>
  <c r="H13" i="40"/>
  <c r="Z58" i="39"/>
  <c r="AE57" i="39"/>
  <c r="Z56" i="39"/>
  <c r="Z55" i="39"/>
  <c r="V54" i="39"/>
  <c r="V57" i="39" s="1"/>
  <c r="V63" i="39" s="1"/>
  <c r="N53" i="39"/>
  <c r="R52" i="39"/>
  <c r="N52" i="39"/>
  <c r="J52" i="39"/>
  <c r="F52" i="39"/>
  <c r="AB51" i="39"/>
  <c r="Z51" i="39"/>
  <c r="X51" i="39"/>
  <c r="T51" i="39"/>
  <c r="P51" i="39"/>
  <c r="L51" i="39"/>
  <c r="H51" i="39"/>
  <c r="AB50" i="39"/>
  <c r="Z50" i="39"/>
  <c r="X50" i="39"/>
  <c r="T50" i="39"/>
  <c r="P50" i="39"/>
  <c r="L50" i="39"/>
  <c r="H50" i="39"/>
  <c r="AB49" i="39"/>
  <c r="AG49" i="39" s="1"/>
  <c r="AG52" i="39" s="1"/>
  <c r="Z49" i="39"/>
  <c r="T49" i="39"/>
  <c r="P49" i="39"/>
  <c r="L49" i="39"/>
  <c r="AB48" i="39"/>
  <c r="Z48" i="39"/>
  <c r="P48" i="39"/>
  <c r="L48" i="39"/>
  <c r="AE47" i="39"/>
  <c r="AB47" i="39"/>
  <c r="Z47" i="39"/>
  <c r="P47" i="39"/>
  <c r="L47" i="39"/>
  <c r="H47" i="39"/>
  <c r="AE46" i="39"/>
  <c r="AE52" i="39" s="1"/>
  <c r="AB46" i="39"/>
  <c r="Z46" i="39"/>
  <c r="Z52" i="39" s="1"/>
  <c r="Z54" i="39" s="1"/>
  <c r="X46" i="39"/>
  <c r="T46" i="39"/>
  <c r="P46" i="39"/>
  <c r="L46" i="39"/>
  <c r="H46" i="39"/>
  <c r="Z43" i="39"/>
  <c r="R43" i="39"/>
  <c r="R54" i="39" s="1"/>
  <c r="R57" i="39" s="1"/>
  <c r="R63" i="39" s="1"/>
  <c r="N43" i="39"/>
  <c r="N54" i="39" s="1"/>
  <c r="N57" i="39" s="1"/>
  <c r="N63" i="39" s="1"/>
  <c r="J43" i="39"/>
  <c r="J54" i="39" s="1"/>
  <c r="J57" i="39" s="1"/>
  <c r="J63" i="39" s="1"/>
  <c r="F43" i="39"/>
  <c r="F54" i="39" s="1"/>
  <c r="AB42" i="39"/>
  <c r="AG42" i="39" s="1"/>
  <c r="Z42" i="39"/>
  <c r="T42" i="39"/>
  <c r="P42" i="39"/>
  <c r="L42" i="39"/>
  <c r="H42" i="39"/>
  <c r="AB41" i="39"/>
  <c r="AG41" i="39" s="1"/>
  <c r="Z41" i="39"/>
  <c r="T41" i="39"/>
  <c r="P41" i="39"/>
  <c r="L41" i="39"/>
  <c r="H41" i="39"/>
  <c r="AB40" i="39"/>
  <c r="AE40" i="39" s="1"/>
  <c r="Z40" i="39"/>
  <c r="P40" i="39"/>
  <c r="AB39" i="39"/>
  <c r="Z39" i="39"/>
  <c r="P39" i="39"/>
  <c r="AB38" i="39"/>
  <c r="AG38" i="39" s="1"/>
  <c r="Z38" i="39"/>
  <c r="X38" i="39"/>
  <c r="T38" i="39"/>
  <c r="P38" i="39"/>
  <c r="L38" i="39"/>
  <c r="H38" i="39"/>
  <c r="AB37" i="39"/>
  <c r="Z37" i="39"/>
  <c r="X37" i="39"/>
  <c r="T37" i="39"/>
  <c r="P37" i="39"/>
  <c r="L37" i="39"/>
  <c r="H37" i="39"/>
  <c r="AB36" i="39"/>
  <c r="AE36" i="39" s="1"/>
  <c r="Z36" i="39"/>
  <c r="T36" i="39"/>
  <c r="P36" i="39"/>
  <c r="L36" i="39"/>
  <c r="H36" i="39"/>
  <c r="AB35" i="39"/>
  <c r="AE35" i="39" s="1"/>
  <c r="Z35" i="39"/>
  <c r="X35" i="39"/>
  <c r="T35" i="39"/>
  <c r="P35" i="39"/>
  <c r="L35" i="39"/>
  <c r="H35" i="39"/>
  <c r="V31" i="39"/>
  <c r="R31" i="39"/>
  <c r="N31" i="39"/>
  <c r="J31" i="39"/>
  <c r="F31" i="39"/>
  <c r="AB30" i="39"/>
  <c r="Z30" i="39"/>
  <c r="X30" i="39"/>
  <c r="T30" i="39"/>
  <c r="P30" i="39"/>
  <c r="L30" i="39"/>
  <c r="H30" i="39"/>
  <c r="AB29" i="39"/>
  <c r="Z29" i="39"/>
  <c r="X29" i="39"/>
  <c r="T29" i="39"/>
  <c r="P29" i="39"/>
  <c r="L29" i="39"/>
  <c r="H29" i="39"/>
  <c r="AB28" i="39"/>
  <c r="Z28" i="39"/>
  <c r="X28" i="39"/>
  <c r="T28" i="39"/>
  <c r="P28" i="39"/>
  <c r="L28" i="39"/>
  <c r="H28" i="39"/>
  <c r="AB27" i="39"/>
  <c r="Z27" i="39"/>
  <c r="X27" i="39"/>
  <c r="T27" i="39"/>
  <c r="P27" i="39"/>
  <c r="L27" i="39"/>
  <c r="H27" i="39"/>
  <c r="AB26" i="39"/>
  <c r="Z26" i="39"/>
  <c r="X26" i="39"/>
  <c r="T26" i="39"/>
  <c r="P26" i="39"/>
  <c r="L26" i="39"/>
  <c r="H26" i="39"/>
  <c r="AB25" i="39"/>
  <c r="Z25" i="39"/>
  <c r="X25" i="39"/>
  <c r="T25" i="39"/>
  <c r="P25" i="39"/>
  <c r="L25" i="39"/>
  <c r="H25" i="39"/>
  <c r="AB24" i="39"/>
  <c r="Z24" i="39"/>
  <c r="X24" i="39"/>
  <c r="T24" i="39"/>
  <c r="P24" i="39"/>
  <c r="L24" i="39"/>
  <c r="H24" i="39"/>
  <c r="AB23" i="39"/>
  <c r="Z23" i="39"/>
  <c r="X23" i="39"/>
  <c r="T23" i="39"/>
  <c r="P23" i="39"/>
  <c r="L23" i="39"/>
  <c r="H23" i="39"/>
  <c r="AB22" i="39"/>
  <c r="Z22" i="39"/>
  <c r="X22" i="39"/>
  <c r="T22" i="39"/>
  <c r="P22" i="39"/>
  <c r="L22" i="39"/>
  <c r="H22" i="39"/>
  <c r="AB21" i="39"/>
  <c r="Z21" i="39"/>
  <c r="T21" i="39"/>
  <c r="P21" i="39"/>
  <c r="L21" i="39"/>
  <c r="H21" i="39"/>
  <c r="AB20" i="39"/>
  <c r="Z20" i="39"/>
  <c r="X20" i="39"/>
  <c r="T20" i="39"/>
  <c r="P20" i="39"/>
  <c r="L20" i="39"/>
  <c r="H20" i="39"/>
  <c r="AB19" i="39"/>
  <c r="Z19" i="39"/>
  <c r="X19" i="39"/>
  <c r="T19" i="39"/>
  <c r="P19" i="39"/>
  <c r="L19" i="39"/>
  <c r="H19" i="39"/>
  <c r="AB18" i="39"/>
  <c r="Z18" i="39"/>
  <c r="X18" i="39"/>
  <c r="T18" i="39"/>
  <c r="P18" i="39"/>
  <c r="L18" i="39"/>
  <c r="H18" i="39"/>
  <c r="AB17" i="39"/>
  <c r="Z17" i="39"/>
  <c r="X17" i="39"/>
  <c r="T17" i="39"/>
  <c r="P17" i="39"/>
  <c r="L17" i="39"/>
  <c r="H17" i="39"/>
  <c r="AB16" i="39"/>
  <c r="Z16" i="39"/>
  <c r="X16" i="39"/>
  <c r="T16" i="39"/>
  <c r="P16" i="39"/>
  <c r="L16" i="39"/>
  <c r="H16" i="39"/>
  <c r="AB15" i="39"/>
  <c r="Z15" i="39"/>
  <c r="X15" i="39"/>
  <c r="T15" i="39"/>
  <c r="P15" i="39"/>
  <c r="L15" i="39"/>
  <c r="AB14" i="39"/>
  <c r="Z14" i="39"/>
  <c r="X14" i="39"/>
  <c r="T14" i="39"/>
  <c r="P14" i="39"/>
  <c r="L14" i="39"/>
  <c r="H14" i="39"/>
  <c r="AB13" i="39"/>
  <c r="Z13" i="39"/>
  <c r="X13" i="39"/>
  <c r="T13" i="39"/>
  <c r="P13" i="39"/>
  <c r="L13" i="39"/>
  <c r="H13" i="39"/>
  <c r="AB59" i="38"/>
  <c r="AB57" i="38"/>
  <c r="X57" i="38"/>
  <c r="Z55" i="38"/>
  <c r="AE54" i="38"/>
  <c r="Z53" i="38"/>
  <c r="Z52" i="38"/>
  <c r="V51" i="38"/>
  <c r="V54" i="38" s="1"/>
  <c r="V60" i="38" s="1"/>
  <c r="R49" i="38"/>
  <c r="N49" i="38"/>
  <c r="J49" i="38"/>
  <c r="J51" i="38" s="1"/>
  <c r="J54" i="38" s="1"/>
  <c r="J60" i="38" s="1"/>
  <c r="F49" i="38"/>
  <c r="Z49" i="38" s="1"/>
  <c r="AB48" i="38"/>
  <c r="Z48" i="38"/>
  <c r="X48" i="38"/>
  <c r="T48" i="38"/>
  <c r="P48" i="38"/>
  <c r="L48" i="38"/>
  <c r="H48" i="38"/>
  <c r="AB47" i="38"/>
  <c r="AG47" i="38" s="1"/>
  <c r="Z47" i="38"/>
  <c r="T47" i="38"/>
  <c r="P47" i="38"/>
  <c r="L47" i="38"/>
  <c r="H47" i="38"/>
  <c r="AB46" i="38"/>
  <c r="AE46" i="38" s="1"/>
  <c r="Z46" i="38"/>
  <c r="T46" i="38"/>
  <c r="P46" i="38"/>
  <c r="L46" i="38"/>
  <c r="H46" i="38"/>
  <c r="AB45" i="38"/>
  <c r="AG45" i="38" s="1"/>
  <c r="AG49" i="38" s="1"/>
  <c r="Z45" i="38"/>
  <c r="X45" i="38"/>
  <c r="T45" i="38"/>
  <c r="P45" i="38"/>
  <c r="L45" i="38"/>
  <c r="H45" i="38"/>
  <c r="AB44" i="38"/>
  <c r="AE44" i="38" s="1"/>
  <c r="Z44" i="38"/>
  <c r="X44" i="38"/>
  <c r="T44" i="38"/>
  <c r="P44" i="38"/>
  <c r="L44" i="38"/>
  <c r="H44" i="38"/>
  <c r="AB43" i="38"/>
  <c r="Z43" i="38"/>
  <c r="X43" i="38"/>
  <c r="T43" i="38"/>
  <c r="P43" i="38"/>
  <c r="L43" i="38"/>
  <c r="H43" i="38"/>
  <c r="R40" i="38"/>
  <c r="R50" i="38" s="1"/>
  <c r="N40" i="38"/>
  <c r="N51" i="38" s="1"/>
  <c r="N54" i="38" s="1"/>
  <c r="N60" i="38" s="1"/>
  <c r="J40" i="38"/>
  <c r="J50" i="38" s="1"/>
  <c r="F40" i="38"/>
  <c r="F50" i="38" s="1"/>
  <c r="AB39" i="38"/>
  <c r="Z39" i="38"/>
  <c r="T39" i="38"/>
  <c r="P39" i="38"/>
  <c r="AB38" i="38"/>
  <c r="AG38" i="38" s="1"/>
  <c r="AG40" i="38" s="1"/>
  <c r="Z38" i="38"/>
  <c r="T38" i="38"/>
  <c r="P38" i="38"/>
  <c r="AB37" i="38"/>
  <c r="AE37" i="38" s="1"/>
  <c r="Z37" i="38"/>
  <c r="X37" i="38"/>
  <c r="T37" i="38"/>
  <c r="P37" i="38"/>
  <c r="L37" i="38"/>
  <c r="H37" i="38"/>
  <c r="AB36" i="38"/>
  <c r="AE36" i="38" s="1"/>
  <c r="Z36" i="38"/>
  <c r="X36" i="38"/>
  <c r="T36" i="38"/>
  <c r="P36" i="38"/>
  <c r="L36" i="38"/>
  <c r="H36" i="38"/>
  <c r="AB35" i="38"/>
  <c r="AE35" i="38" s="1"/>
  <c r="Z35" i="38"/>
  <c r="X35" i="38"/>
  <c r="T35" i="38"/>
  <c r="P35" i="38"/>
  <c r="L35" i="38"/>
  <c r="H35" i="38"/>
  <c r="V31" i="38"/>
  <c r="R31" i="38"/>
  <c r="N31" i="38"/>
  <c r="J31" i="38"/>
  <c r="F31" i="38"/>
  <c r="AB30" i="38"/>
  <c r="Z30" i="38"/>
  <c r="X30" i="38"/>
  <c r="T30" i="38"/>
  <c r="P30" i="38"/>
  <c r="L30" i="38"/>
  <c r="H30" i="38"/>
  <c r="AB29" i="38"/>
  <c r="Z29" i="38"/>
  <c r="X29" i="38"/>
  <c r="T29" i="38"/>
  <c r="P29" i="38"/>
  <c r="L29" i="38"/>
  <c r="H29" i="38"/>
  <c r="AB28" i="38"/>
  <c r="Z28" i="38"/>
  <c r="X28" i="38"/>
  <c r="T28" i="38"/>
  <c r="P28" i="38"/>
  <c r="L28" i="38"/>
  <c r="H28" i="38"/>
  <c r="AB27" i="38"/>
  <c r="Z27" i="38"/>
  <c r="X27" i="38"/>
  <c r="T27" i="38"/>
  <c r="P27" i="38"/>
  <c r="L27" i="38"/>
  <c r="H27" i="38"/>
  <c r="AB26" i="38"/>
  <c r="Z26" i="38"/>
  <c r="X26" i="38"/>
  <c r="T26" i="38"/>
  <c r="P26" i="38"/>
  <c r="L26" i="38"/>
  <c r="H26" i="38"/>
  <c r="AB25" i="38"/>
  <c r="Z25" i="38"/>
  <c r="X25" i="38"/>
  <c r="T25" i="38"/>
  <c r="P25" i="38"/>
  <c r="L25" i="38"/>
  <c r="H25" i="38"/>
  <c r="AB24" i="38"/>
  <c r="Z24" i="38"/>
  <c r="X24" i="38"/>
  <c r="T24" i="38"/>
  <c r="P24" i="38"/>
  <c r="L24" i="38"/>
  <c r="H24" i="38"/>
  <c r="AB23" i="38"/>
  <c r="Z23" i="38"/>
  <c r="X23" i="38"/>
  <c r="T23" i="38"/>
  <c r="P23" i="38"/>
  <c r="L23" i="38"/>
  <c r="H23" i="38"/>
  <c r="AB22" i="38"/>
  <c r="Z22" i="38"/>
  <c r="X22" i="38"/>
  <c r="T22" i="38"/>
  <c r="P22" i="38"/>
  <c r="L22" i="38"/>
  <c r="H22" i="38"/>
  <c r="AB21" i="38"/>
  <c r="Z21" i="38"/>
  <c r="T21" i="38"/>
  <c r="P21" i="38"/>
  <c r="L21" i="38"/>
  <c r="H21" i="38"/>
  <c r="AB20" i="38"/>
  <c r="Z20" i="38"/>
  <c r="X20" i="38"/>
  <c r="T20" i="38"/>
  <c r="P20" i="38"/>
  <c r="L20" i="38"/>
  <c r="H20" i="38"/>
  <c r="AB19" i="38"/>
  <c r="Z19" i="38"/>
  <c r="X19" i="38"/>
  <c r="T19" i="38"/>
  <c r="P19" i="38"/>
  <c r="L19" i="38"/>
  <c r="H19" i="38"/>
  <c r="AB18" i="38"/>
  <c r="Z18" i="38"/>
  <c r="X18" i="38"/>
  <c r="T18" i="38"/>
  <c r="P18" i="38"/>
  <c r="L18" i="38"/>
  <c r="H18" i="38"/>
  <c r="AB17" i="38"/>
  <c r="Z17" i="38"/>
  <c r="X17" i="38"/>
  <c r="T17" i="38"/>
  <c r="P17" i="38"/>
  <c r="L17" i="38"/>
  <c r="H17" i="38"/>
  <c r="AB16" i="38"/>
  <c r="Z16" i="38"/>
  <c r="Z31" i="38" s="1"/>
  <c r="X16" i="38"/>
  <c r="T16" i="38"/>
  <c r="P16" i="38"/>
  <c r="L16" i="38"/>
  <c r="H16" i="38"/>
  <c r="AB15" i="38"/>
  <c r="Z15" i="38"/>
  <c r="X15" i="38"/>
  <c r="T15" i="38"/>
  <c r="P15" i="38"/>
  <c r="L15" i="38"/>
  <c r="AB14" i="38"/>
  <c r="Z14" i="38"/>
  <c r="X14" i="38"/>
  <c r="T14" i="38"/>
  <c r="P14" i="38"/>
  <c r="L14" i="38"/>
  <c r="H14" i="38"/>
  <c r="AB13" i="38"/>
  <c r="Z13" i="38"/>
  <c r="X13" i="38"/>
  <c r="T13" i="38"/>
  <c r="P13" i="38"/>
  <c r="L13" i="38"/>
  <c r="H13" i="38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13" i="15"/>
  <c r="Z31" i="15" s="1"/>
  <c r="V31" i="15"/>
  <c r="R31" i="15"/>
  <c r="N31" i="15"/>
  <c r="J31" i="15"/>
  <c r="F31" i="15"/>
  <c r="X55" i="37"/>
  <c r="Z53" i="37"/>
  <c r="AE52" i="37"/>
  <c r="Z51" i="37"/>
  <c r="Z50" i="37"/>
  <c r="V49" i="37"/>
  <c r="R47" i="37"/>
  <c r="N47" i="37"/>
  <c r="J47" i="37"/>
  <c r="F47" i="37"/>
  <c r="AB46" i="37"/>
  <c r="X46" i="37"/>
  <c r="T46" i="37"/>
  <c r="P46" i="37"/>
  <c r="L46" i="37"/>
  <c r="H46" i="37"/>
  <c r="AB45" i="37"/>
  <c r="AE45" i="37" s="1"/>
  <c r="Z45" i="37"/>
  <c r="X45" i="37"/>
  <c r="T45" i="37"/>
  <c r="P45" i="37"/>
  <c r="L45" i="37"/>
  <c r="H45" i="37"/>
  <c r="AB44" i="37"/>
  <c r="AG44" i="37" s="1"/>
  <c r="Z44" i="37"/>
  <c r="X44" i="37"/>
  <c r="T44" i="37"/>
  <c r="P44" i="37"/>
  <c r="L44" i="37"/>
  <c r="H44" i="37"/>
  <c r="R41" i="37"/>
  <c r="N41" i="37"/>
  <c r="J41" i="37"/>
  <c r="F41" i="37"/>
  <c r="AB40" i="37"/>
  <c r="AG40" i="37" s="1"/>
  <c r="Z40" i="37"/>
  <c r="T40" i="37"/>
  <c r="P40" i="37"/>
  <c r="L40" i="37"/>
  <c r="H40" i="37"/>
  <c r="AB39" i="37"/>
  <c r="AG39" i="37" s="1"/>
  <c r="Z39" i="37"/>
  <c r="T39" i="37"/>
  <c r="P39" i="37"/>
  <c r="L39" i="37"/>
  <c r="H39" i="37"/>
  <c r="AB38" i="37"/>
  <c r="AE38" i="37" s="1"/>
  <c r="Z38" i="37"/>
  <c r="X38" i="37"/>
  <c r="T38" i="37"/>
  <c r="P38" i="37"/>
  <c r="L38" i="37"/>
  <c r="H38" i="37"/>
  <c r="AB37" i="37"/>
  <c r="AE37" i="37" s="1"/>
  <c r="Z37" i="37"/>
  <c r="X37" i="37"/>
  <c r="T37" i="37"/>
  <c r="P37" i="37"/>
  <c r="L37" i="37"/>
  <c r="H37" i="37"/>
  <c r="AB36" i="37"/>
  <c r="AE36" i="37" s="1"/>
  <c r="Z36" i="37"/>
  <c r="T36" i="37"/>
  <c r="P36" i="37"/>
  <c r="L36" i="37"/>
  <c r="H36" i="37"/>
  <c r="AB35" i="37"/>
  <c r="Z35" i="37"/>
  <c r="X35" i="37"/>
  <c r="T35" i="37"/>
  <c r="P35" i="37"/>
  <c r="L35" i="37"/>
  <c r="H35" i="37"/>
  <c r="V31" i="37"/>
  <c r="R31" i="37"/>
  <c r="N31" i="37"/>
  <c r="J31" i="37"/>
  <c r="F31" i="37"/>
  <c r="AB30" i="37"/>
  <c r="Z30" i="37"/>
  <c r="X30" i="37"/>
  <c r="T30" i="37"/>
  <c r="P30" i="37"/>
  <c r="L30" i="37"/>
  <c r="H30" i="37"/>
  <c r="AB29" i="37"/>
  <c r="Z29" i="37"/>
  <c r="X29" i="37"/>
  <c r="T29" i="37"/>
  <c r="P29" i="37"/>
  <c r="L29" i="37"/>
  <c r="H29" i="37"/>
  <c r="AB28" i="37"/>
  <c r="Z28" i="37"/>
  <c r="X28" i="37"/>
  <c r="T28" i="37"/>
  <c r="P28" i="37"/>
  <c r="L28" i="37"/>
  <c r="H28" i="37"/>
  <c r="AB27" i="37"/>
  <c r="Z27" i="37"/>
  <c r="X27" i="37"/>
  <c r="T27" i="37"/>
  <c r="P27" i="37"/>
  <c r="L27" i="37"/>
  <c r="H27" i="37"/>
  <c r="AB26" i="37"/>
  <c r="Z26" i="37"/>
  <c r="X26" i="37"/>
  <c r="T26" i="37"/>
  <c r="P26" i="37"/>
  <c r="L26" i="37"/>
  <c r="H26" i="37"/>
  <c r="AB25" i="37"/>
  <c r="Z25" i="37"/>
  <c r="X25" i="37"/>
  <c r="T25" i="37"/>
  <c r="P25" i="37"/>
  <c r="L25" i="37"/>
  <c r="H25" i="37"/>
  <c r="AB24" i="37"/>
  <c r="Z24" i="37"/>
  <c r="X24" i="37"/>
  <c r="T24" i="37"/>
  <c r="P24" i="37"/>
  <c r="L24" i="37"/>
  <c r="H24" i="37"/>
  <c r="AB23" i="37"/>
  <c r="Z23" i="37"/>
  <c r="X23" i="37"/>
  <c r="T23" i="37"/>
  <c r="P23" i="37"/>
  <c r="L23" i="37"/>
  <c r="H23" i="37"/>
  <c r="AB22" i="37"/>
  <c r="Z22" i="37"/>
  <c r="X22" i="37"/>
  <c r="T22" i="37"/>
  <c r="P22" i="37"/>
  <c r="L22" i="37"/>
  <c r="H22" i="37"/>
  <c r="AB21" i="37"/>
  <c r="Z21" i="37"/>
  <c r="X21" i="37"/>
  <c r="T21" i="37"/>
  <c r="P21" i="37"/>
  <c r="L21" i="37"/>
  <c r="H21" i="37"/>
  <c r="AB20" i="37"/>
  <c r="Z20" i="37"/>
  <c r="X20" i="37"/>
  <c r="T20" i="37"/>
  <c r="P20" i="37"/>
  <c r="L20" i="37"/>
  <c r="H20" i="37"/>
  <c r="AB19" i="37"/>
  <c r="Z19" i="37"/>
  <c r="X19" i="37"/>
  <c r="T19" i="37"/>
  <c r="P19" i="37"/>
  <c r="L19" i="37"/>
  <c r="H19" i="37"/>
  <c r="AB18" i="37"/>
  <c r="Z18" i="37"/>
  <c r="X18" i="37"/>
  <c r="T18" i="37"/>
  <c r="P18" i="37"/>
  <c r="L18" i="37"/>
  <c r="H18" i="37"/>
  <c r="AB17" i="37"/>
  <c r="Z17" i="37"/>
  <c r="X17" i="37"/>
  <c r="T17" i="37"/>
  <c r="P17" i="37"/>
  <c r="L17" i="37"/>
  <c r="H17" i="37"/>
  <c r="AB16" i="37"/>
  <c r="Z16" i="37"/>
  <c r="X16" i="37"/>
  <c r="T16" i="37"/>
  <c r="P16" i="37"/>
  <c r="L16" i="37"/>
  <c r="H16" i="37"/>
  <c r="AB15" i="37"/>
  <c r="Z15" i="37"/>
  <c r="X15" i="37"/>
  <c r="T15" i="37"/>
  <c r="P15" i="37"/>
  <c r="L15" i="37"/>
  <c r="H15" i="37"/>
  <c r="AB14" i="37"/>
  <c r="Z14" i="37"/>
  <c r="X14" i="37"/>
  <c r="T14" i="37"/>
  <c r="P14" i="37"/>
  <c r="L14" i="37"/>
  <c r="H14" i="37"/>
  <c r="AB13" i="37"/>
  <c r="Z13" i="37"/>
  <c r="X13" i="37"/>
  <c r="T13" i="37"/>
  <c r="P13" i="37"/>
  <c r="L13" i="37"/>
  <c r="H13" i="37"/>
  <c r="X56" i="36"/>
  <c r="Z54" i="36"/>
  <c r="AE53" i="36"/>
  <c r="Z52" i="36"/>
  <c r="Z51" i="36"/>
  <c r="V50" i="36"/>
  <c r="R48" i="36"/>
  <c r="N48" i="36"/>
  <c r="N50" i="36" s="1"/>
  <c r="J48" i="36"/>
  <c r="F48" i="36"/>
  <c r="AB47" i="36"/>
  <c r="Z47" i="36"/>
  <c r="X47" i="36"/>
  <c r="T47" i="36"/>
  <c r="P47" i="36"/>
  <c r="L47" i="36"/>
  <c r="H47" i="36"/>
  <c r="AB46" i="36"/>
  <c r="AG46" i="36" s="1"/>
  <c r="Z46" i="36"/>
  <c r="X46" i="36"/>
  <c r="T46" i="36"/>
  <c r="P46" i="36"/>
  <c r="L46" i="36"/>
  <c r="H46" i="36"/>
  <c r="AB45" i="36"/>
  <c r="AG45" i="36" s="1"/>
  <c r="AG48" i="36" s="1"/>
  <c r="Z45" i="36"/>
  <c r="X45" i="36"/>
  <c r="T45" i="36"/>
  <c r="P45" i="36"/>
  <c r="L45" i="36"/>
  <c r="H45" i="36"/>
  <c r="AB44" i="36"/>
  <c r="AE44" i="36" s="1"/>
  <c r="Z44" i="36"/>
  <c r="X44" i="36"/>
  <c r="T44" i="36"/>
  <c r="P44" i="36"/>
  <c r="L44" i="36"/>
  <c r="H44" i="36"/>
  <c r="AB43" i="36"/>
  <c r="AB48" i="36" s="1"/>
  <c r="Z43" i="36"/>
  <c r="X43" i="36"/>
  <c r="T43" i="36"/>
  <c r="P43" i="36"/>
  <c r="L43" i="36"/>
  <c r="H43" i="36"/>
  <c r="R40" i="36"/>
  <c r="N40" i="36"/>
  <c r="J40" i="36"/>
  <c r="F40" i="36"/>
  <c r="F49" i="36" s="1"/>
  <c r="AB39" i="36"/>
  <c r="Z39" i="36"/>
  <c r="T39" i="36"/>
  <c r="P39" i="36"/>
  <c r="L39" i="36"/>
  <c r="H39" i="36"/>
  <c r="AG38" i="36"/>
  <c r="AG40" i="36" s="1"/>
  <c r="AB38" i="36"/>
  <c r="Z38" i="36"/>
  <c r="X38" i="36"/>
  <c r="T38" i="36"/>
  <c r="P38" i="36"/>
  <c r="L38" i="36"/>
  <c r="H38" i="36"/>
  <c r="AE37" i="36"/>
  <c r="AB37" i="36"/>
  <c r="Z37" i="36"/>
  <c r="X37" i="36"/>
  <c r="T37" i="36"/>
  <c r="P37" i="36"/>
  <c r="L37" i="36"/>
  <c r="H37" i="36"/>
  <c r="AE36" i="36"/>
  <c r="AB36" i="36"/>
  <c r="Z36" i="36"/>
  <c r="X36" i="36"/>
  <c r="T36" i="36"/>
  <c r="P36" i="36"/>
  <c r="L36" i="36"/>
  <c r="H36" i="36"/>
  <c r="AB35" i="36"/>
  <c r="AB40" i="36" s="1"/>
  <c r="Z35" i="36"/>
  <c r="X35" i="36"/>
  <c r="T35" i="36"/>
  <c r="P35" i="36"/>
  <c r="L35" i="36"/>
  <c r="H35" i="36"/>
  <c r="V31" i="36"/>
  <c r="R31" i="36"/>
  <c r="N31" i="36"/>
  <c r="J31" i="36"/>
  <c r="F31" i="36"/>
  <c r="AB30" i="36"/>
  <c r="Z30" i="36"/>
  <c r="X30" i="36"/>
  <c r="T30" i="36"/>
  <c r="P30" i="36"/>
  <c r="L30" i="36"/>
  <c r="H30" i="36"/>
  <c r="AB29" i="36"/>
  <c r="Z29" i="36"/>
  <c r="X29" i="36"/>
  <c r="T29" i="36"/>
  <c r="P29" i="36"/>
  <c r="L29" i="36"/>
  <c r="H29" i="36"/>
  <c r="AB28" i="36"/>
  <c r="Z28" i="36"/>
  <c r="X28" i="36"/>
  <c r="T28" i="36"/>
  <c r="P28" i="36"/>
  <c r="L28" i="36"/>
  <c r="H28" i="36"/>
  <c r="AB27" i="36"/>
  <c r="Z27" i="36"/>
  <c r="X27" i="36"/>
  <c r="T27" i="36"/>
  <c r="P27" i="36"/>
  <c r="L27" i="36"/>
  <c r="H27" i="36"/>
  <c r="AB26" i="36"/>
  <c r="Z26" i="36"/>
  <c r="X26" i="36"/>
  <c r="T26" i="36"/>
  <c r="P26" i="36"/>
  <c r="L26" i="36"/>
  <c r="H26" i="36"/>
  <c r="AB25" i="36"/>
  <c r="Z25" i="36"/>
  <c r="X25" i="36"/>
  <c r="T25" i="36"/>
  <c r="P25" i="36"/>
  <c r="L25" i="36"/>
  <c r="H25" i="36"/>
  <c r="AB24" i="36"/>
  <c r="Z24" i="36"/>
  <c r="X24" i="36"/>
  <c r="T24" i="36"/>
  <c r="P24" i="36"/>
  <c r="L24" i="36"/>
  <c r="H24" i="36"/>
  <c r="AB23" i="36"/>
  <c r="Z23" i="36"/>
  <c r="X23" i="36"/>
  <c r="T23" i="36"/>
  <c r="P23" i="36"/>
  <c r="L23" i="36"/>
  <c r="H23" i="36"/>
  <c r="AB22" i="36"/>
  <c r="Z22" i="36"/>
  <c r="X22" i="36"/>
  <c r="T22" i="36"/>
  <c r="P22" i="36"/>
  <c r="L22" i="36"/>
  <c r="H22" i="36"/>
  <c r="AB21" i="36"/>
  <c r="Z21" i="36"/>
  <c r="X21" i="36"/>
  <c r="T21" i="36"/>
  <c r="P21" i="36"/>
  <c r="L21" i="36"/>
  <c r="H21" i="36"/>
  <c r="AB20" i="36"/>
  <c r="Z20" i="36"/>
  <c r="X20" i="36"/>
  <c r="T20" i="36"/>
  <c r="P20" i="36"/>
  <c r="L20" i="36"/>
  <c r="H20" i="36"/>
  <c r="AB19" i="36"/>
  <c r="Z19" i="36"/>
  <c r="X19" i="36"/>
  <c r="T19" i="36"/>
  <c r="P19" i="36"/>
  <c r="L19" i="36"/>
  <c r="H19" i="36"/>
  <c r="AB18" i="36"/>
  <c r="Z18" i="36"/>
  <c r="X18" i="36"/>
  <c r="T18" i="36"/>
  <c r="P18" i="36"/>
  <c r="L18" i="36"/>
  <c r="H18" i="36"/>
  <c r="AB17" i="36"/>
  <c r="Z17" i="36"/>
  <c r="X17" i="36"/>
  <c r="T17" i="36"/>
  <c r="P17" i="36"/>
  <c r="L17" i="36"/>
  <c r="H17" i="36"/>
  <c r="AB16" i="36"/>
  <c r="Z16" i="36"/>
  <c r="X16" i="36"/>
  <c r="T16" i="36"/>
  <c r="P16" i="36"/>
  <c r="L16" i="36"/>
  <c r="H16" i="36"/>
  <c r="AB15" i="36"/>
  <c r="Z15" i="36"/>
  <c r="X15" i="36"/>
  <c r="T15" i="36"/>
  <c r="P15" i="36"/>
  <c r="L15" i="36"/>
  <c r="H15" i="36"/>
  <c r="AB14" i="36"/>
  <c r="Z14" i="36"/>
  <c r="X14" i="36"/>
  <c r="T14" i="36"/>
  <c r="P14" i="36"/>
  <c r="L14" i="36"/>
  <c r="H14" i="36"/>
  <c r="AB13" i="36"/>
  <c r="Z13" i="36"/>
  <c r="X13" i="36"/>
  <c r="T13" i="36"/>
  <c r="P13" i="36"/>
  <c r="L13" i="36"/>
  <c r="H13" i="36"/>
  <c r="AB44" i="17"/>
  <c r="AE44" i="17" s="1"/>
  <c r="AB45" i="17"/>
  <c r="AG45" i="17" s="1"/>
  <c r="AB46" i="17"/>
  <c r="AG46" i="17" s="1"/>
  <c r="AB47" i="17"/>
  <c r="AB43" i="17"/>
  <c r="AE43" i="17" s="1"/>
  <c r="AB36" i="17"/>
  <c r="AE36" i="17" s="1"/>
  <c r="AB37" i="17"/>
  <c r="AE37" i="17" s="1"/>
  <c r="AB38" i="17"/>
  <c r="AG38" i="17" s="1"/>
  <c r="AB39" i="17"/>
  <c r="AE39" i="17" s="1"/>
  <c r="AB35" i="17"/>
  <c r="AE35" i="17" s="1"/>
  <c r="T50" i="14"/>
  <c r="H49" i="14"/>
  <c r="P50" i="14"/>
  <c r="T49" i="26"/>
  <c r="L47" i="26"/>
  <c r="L48" i="26"/>
  <c r="L49" i="26"/>
  <c r="L50" i="26"/>
  <c r="P47" i="26"/>
  <c r="P48" i="26"/>
  <c r="P49" i="26"/>
  <c r="P50" i="26"/>
  <c r="P38" i="26"/>
  <c r="P39" i="26"/>
  <c r="P40" i="26"/>
  <c r="P41" i="26"/>
  <c r="N31" i="26"/>
  <c r="J31" i="16"/>
  <c r="V31" i="14"/>
  <c r="R31" i="14"/>
  <c r="N31" i="14"/>
  <c r="J31" i="14"/>
  <c r="F31" i="14"/>
  <c r="AB30" i="14"/>
  <c r="Z30" i="14"/>
  <c r="X30" i="14"/>
  <c r="T30" i="14"/>
  <c r="P30" i="14"/>
  <c r="L30" i="14"/>
  <c r="H30" i="14"/>
  <c r="AB29" i="14"/>
  <c r="Z29" i="14"/>
  <c r="X29" i="14"/>
  <c r="T29" i="14"/>
  <c r="P29" i="14"/>
  <c r="L29" i="14"/>
  <c r="H29" i="14"/>
  <c r="AB28" i="14"/>
  <c r="Z28" i="14"/>
  <c r="X28" i="14"/>
  <c r="T28" i="14"/>
  <c r="P28" i="14"/>
  <c r="L28" i="14"/>
  <c r="H28" i="14"/>
  <c r="AB27" i="14"/>
  <c r="Z27" i="14"/>
  <c r="X27" i="14"/>
  <c r="T27" i="14"/>
  <c r="P27" i="14"/>
  <c r="L27" i="14"/>
  <c r="H27" i="14"/>
  <c r="AB26" i="14"/>
  <c r="Z26" i="14"/>
  <c r="X26" i="14"/>
  <c r="T26" i="14"/>
  <c r="P26" i="14"/>
  <c r="L26" i="14"/>
  <c r="H26" i="14"/>
  <c r="AB25" i="14"/>
  <c r="Z25" i="14"/>
  <c r="X25" i="14"/>
  <c r="T25" i="14"/>
  <c r="P25" i="14"/>
  <c r="L25" i="14"/>
  <c r="H25" i="14"/>
  <c r="AB24" i="14"/>
  <c r="Z24" i="14"/>
  <c r="X24" i="14"/>
  <c r="T24" i="14"/>
  <c r="P24" i="14"/>
  <c r="L24" i="14"/>
  <c r="H24" i="14"/>
  <c r="AB23" i="14"/>
  <c r="Z23" i="14"/>
  <c r="X23" i="14"/>
  <c r="T23" i="14"/>
  <c r="P23" i="14"/>
  <c r="L23" i="14"/>
  <c r="H23" i="14"/>
  <c r="AB22" i="14"/>
  <c r="Z22" i="14"/>
  <c r="X22" i="14"/>
  <c r="T22" i="14"/>
  <c r="P22" i="14"/>
  <c r="L22" i="14"/>
  <c r="H22" i="14"/>
  <c r="AB21" i="14"/>
  <c r="Z21" i="14"/>
  <c r="X21" i="14"/>
  <c r="T21" i="14"/>
  <c r="P21" i="14"/>
  <c r="L21" i="14"/>
  <c r="H21" i="14"/>
  <c r="AB20" i="14"/>
  <c r="Z20" i="14"/>
  <c r="X20" i="14"/>
  <c r="T20" i="14"/>
  <c r="P20" i="14"/>
  <c r="L20" i="14"/>
  <c r="H20" i="14"/>
  <c r="AB19" i="14"/>
  <c r="Z19" i="14"/>
  <c r="X19" i="14"/>
  <c r="T19" i="14"/>
  <c r="P19" i="14"/>
  <c r="L19" i="14"/>
  <c r="H19" i="14"/>
  <c r="AB18" i="14"/>
  <c r="Z18" i="14"/>
  <c r="X18" i="14"/>
  <c r="T18" i="14"/>
  <c r="P18" i="14"/>
  <c r="L18" i="14"/>
  <c r="H18" i="14"/>
  <c r="AB17" i="14"/>
  <c r="Z17" i="14"/>
  <c r="X17" i="14"/>
  <c r="T17" i="14"/>
  <c r="P17" i="14"/>
  <c r="L17" i="14"/>
  <c r="H17" i="14"/>
  <c r="AB16" i="14"/>
  <c r="Z16" i="14"/>
  <c r="X16" i="14"/>
  <c r="T16" i="14"/>
  <c r="P16" i="14"/>
  <c r="L16" i="14"/>
  <c r="H16" i="14"/>
  <c r="AB15" i="14"/>
  <c r="Z15" i="14"/>
  <c r="AB14" i="14"/>
  <c r="Z14" i="14"/>
  <c r="X14" i="14"/>
  <c r="T14" i="14"/>
  <c r="P14" i="14"/>
  <c r="L14" i="14"/>
  <c r="H14" i="14"/>
  <c r="AB13" i="14"/>
  <c r="Z13" i="14"/>
  <c r="X13" i="14"/>
  <c r="T13" i="14"/>
  <c r="P13" i="14"/>
  <c r="L13" i="14"/>
  <c r="H13" i="14"/>
  <c r="V55" i="28"/>
  <c r="AB54" i="16"/>
  <c r="Z54" i="16"/>
  <c r="X54" i="16"/>
  <c r="T54" i="16"/>
  <c r="P54" i="16"/>
  <c r="L54" i="16"/>
  <c r="H54" i="16"/>
  <c r="AG53" i="16"/>
  <c r="AB53" i="16"/>
  <c r="Z53" i="16"/>
  <c r="X53" i="16"/>
  <c r="T53" i="16"/>
  <c r="P53" i="16"/>
  <c r="L53" i="16"/>
  <c r="H53" i="16"/>
  <c r="AG52" i="16"/>
  <c r="AB52" i="16"/>
  <c r="Z52" i="16"/>
  <c r="T52" i="16"/>
  <c r="P52" i="16"/>
  <c r="L52" i="16"/>
  <c r="H52" i="16"/>
  <c r="AG51" i="16"/>
  <c r="AB51" i="16"/>
  <c r="Z51" i="16"/>
  <c r="X51" i="16"/>
  <c r="T51" i="16"/>
  <c r="P51" i="16"/>
  <c r="L51" i="16"/>
  <c r="H51" i="16"/>
  <c r="AE50" i="16"/>
  <c r="AB50" i="16"/>
  <c r="Z50" i="16"/>
  <c r="X50" i="16"/>
  <c r="T50" i="16"/>
  <c r="P50" i="16"/>
  <c r="L50" i="16"/>
  <c r="H50" i="16"/>
  <c r="AE49" i="16"/>
  <c r="AB49" i="16"/>
  <c r="Z49" i="16"/>
  <c r="T49" i="16"/>
  <c r="P49" i="16"/>
  <c r="L49" i="16"/>
  <c r="H49" i="16"/>
  <c r="AE48" i="16"/>
  <c r="AB48" i="16"/>
  <c r="Z48" i="16"/>
  <c r="X48" i="16"/>
  <c r="T48" i="16"/>
  <c r="P48" i="16"/>
  <c r="L48" i="16"/>
  <c r="H48" i="16"/>
  <c r="AE47" i="16"/>
  <c r="AB47" i="16"/>
  <c r="Z47" i="16"/>
  <c r="X47" i="16"/>
  <c r="T47" i="16"/>
  <c r="P47" i="16"/>
  <c r="L47" i="16"/>
  <c r="H47" i="16"/>
  <c r="AB43" i="16"/>
  <c r="AG43" i="16" s="1"/>
  <c r="Z43" i="16"/>
  <c r="X43" i="16"/>
  <c r="T43" i="16"/>
  <c r="P43" i="16"/>
  <c r="L43" i="16"/>
  <c r="H43" i="16"/>
  <c r="AB42" i="16"/>
  <c r="AG42" i="16" s="1"/>
  <c r="Z42" i="16"/>
  <c r="T42" i="16"/>
  <c r="P42" i="16"/>
  <c r="L42" i="16"/>
  <c r="H42" i="16"/>
  <c r="AB41" i="16"/>
  <c r="AG41" i="16" s="1"/>
  <c r="Z41" i="16"/>
  <c r="T41" i="16"/>
  <c r="P41" i="16"/>
  <c r="L41" i="16"/>
  <c r="H41" i="16"/>
  <c r="AB40" i="16"/>
  <c r="AG40" i="16" s="1"/>
  <c r="Z40" i="16"/>
  <c r="T40" i="16"/>
  <c r="P40" i="16"/>
  <c r="L40" i="16"/>
  <c r="H40" i="16"/>
  <c r="AB39" i="16"/>
  <c r="AG39" i="16" s="1"/>
  <c r="Z39" i="16"/>
  <c r="X39" i="16"/>
  <c r="T39" i="16"/>
  <c r="P39" i="16"/>
  <c r="L39" i="16"/>
  <c r="H39" i="16"/>
  <c r="AB38" i="16"/>
  <c r="AE38" i="16" s="1"/>
  <c r="Z38" i="16"/>
  <c r="X38" i="16"/>
  <c r="T38" i="16"/>
  <c r="P38" i="16"/>
  <c r="L38" i="16"/>
  <c r="H38" i="16"/>
  <c r="AB37" i="16"/>
  <c r="AE37" i="16" s="1"/>
  <c r="Z37" i="16"/>
  <c r="T37" i="16"/>
  <c r="P37" i="16"/>
  <c r="L37" i="16"/>
  <c r="H37" i="16"/>
  <c r="AB36" i="16"/>
  <c r="AE36" i="16" s="1"/>
  <c r="Z36" i="16"/>
  <c r="X36" i="16"/>
  <c r="T36" i="16"/>
  <c r="P36" i="16"/>
  <c r="L36" i="16"/>
  <c r="H36" i="16"/>
  <c r="AB35" i="16"/>
  <c r="AE35" i="16" s="1"/>
  <c r="Z35" i="16"/>
  <c r="X35" i="16"/>
  <c r="T35" i="16"/>
  <c r="P35" i="16"/>
  <c r="L35" i="16"/>
  <c r="H35" i="16"/>
  <c r="V31" i="32"/>
  <c r="R31" i="32"/>
  <c r="N31" i="32"/>
  <c r="J31" i="32"/>
  <c r="F31" i="32"/>
  <c r="AB30" i="32"/>
  <c r="Z30" i="32"/>
  <c r="X30" i="32"/>
  <c r="T30" i="32"/>
  <c r="P30" i="32"/>
  <c r="L30" i="32"/>
  <c r="H30" i="32"/>
  <c r="AB29" i="32"/>
  <c r="Z29" i="32"/>
  <c r="X29" i="32"/>
  <c r="T29" i="32"/>
  <c r="P29" i="32"/>
  <c r="L29" i="32"/>
  <c r="H29" i="32"/>
  <c r="AB28" i="32"/>
  <c r="Z28" i="32"/>
  <c r="X28" i="32"/>
  <c r="T28" i="32"/>
  <c r="P28" i="32"/>
  <c r="L28" i="32"/>
  <c r="H28" i="32"/>
  <c r="AB27" i="32"/>
  <c r="Z27" i="32"/>
  <c r="X27" i="32"/>
  <c r="T27" i="32"/>
  <c r="P27" i="32"/>
  <c r="L27" i="32"/>
  <c r="H27" i="32"/>
  <c r="AB26" i="32"/>
  <c r="Z26" i="32"/>
  <c r="X26" i="32"/>
  <c r="T26" i="32"/>
  <c r="P26" i="32"/>
  <c r="L26" i="32"/>
  <c r="H26" i="32"/>
  <c r="AB25" i="32"/>
  <c r="Z25" i="32"/>
  <c r="X25" i="32"/>
  <c r="T25" i="32"/>
  <c r="P25" i="32"/>
  <c r="L25" i="32"/>
  <c r="H25" i="32"/>
  <c r="AB24" i="32"/>
  <c r="Z24" i="32"/>
  <c r="X24" i="32"/>
  <c r="T24" i="32"/>
  <c r="P24" i="32"/>
  <c r="L24" i="32"/>
  <c r="H24" i="32"/>
  <c r="AB23" i="32"/>
  <c r="Z23" i="32"/>
  <c r="X23" i="32"/>
  <c r="T23" i="32"/>
  <c r="P23" i="32"/>
  <c r="L23" i="32"/>
  <c r="H23" i="32"/>
  <c r="AB22" i="32"/>
  <c r="Z22" i="32"/>
  <c r="X22" i="32"/>
  <c r="T22" i="32"/>
  <c r="P22" i="32"/>
  <c r="L22" i="32"/>
  <c r="H22" i="32"/>
  <c r="AB21" i="32"/>
  <c r="Z21" i="32"/>
  <c r="X21" i="32"/>
  <c r="T21" i="32"/>
  <c r="P21" i="32"/>
  <c r="L21" i="32"/>
  <c r="H21" i="32"/>
  <c r="AB20" i="32"/>
  <c r="Z20" i="32"/>
  <c r="X20" i="32"/>
  <c r="T20" i="32"/>
  <c r="P20" i="32"/>
  <c r="L20" i="32"/>
  <c r="H20" i="32"/>
  <c r="AB19" i="32"/>
  <c r="Z19" i="32"/>
  <c r="X19" i="32"/>
  <c r="T19" i="32"/>
  <c r="P19" i="32"/>
  <c r="L19" i="32"/>
  <c r="H19" i="32"/>
  <c r="AB18" i="32"/>
  <c r="Z18" i="32"/>
  <c r="X18" i="32"/>
  <c r="T18" i="32"/>
  <c r="P18" i="32"/>
  <c r="L18" i="32"/>
  <c r="H18" i="32"/>
  <c r="AB17" i="32"/>
  <c r="Z17" i="32"/>
  <c r="X17" i="32"/>
  <c r="T17" i="32"/>
  <c r="P17" i="32"/>
  <c r="L17" i="32"/>
  <c r="H17" i="32"/>
  <c r="AB16" i="32"/>
  <c r="Z16" i="32"/>
  <c r="X16" i="32"/>
  <c r="T16" i="32"/>
  <c r="P16" i="32"/>
  <c r="L16" i="32"/>
  <c r="H16" i="32"/>
  <c r="AB15" i="32"/>
  <c r="Z15" i="32"/>
  <c r="X15" i="32"/>
  <c r="T15" i="32"/>
  <c r="P15" i="32"/>
  <c r="L15" i="32"/>
  <c r="H15" i="32"/>
  <c r="AB14" i="32"/>
  <c r="Z14" i="32"/>
  <c r="X14" i="32"/>
  <c r="T14" i="32"/>
  <c r="P14" i="32"/>
  <c r="L14" i="32"/>
  <c r="H14" i="32"/>
  <c r="AB13" i="32"/>
  <c r="Z13" i="32"/>
  <c r="X13" i="32"/>
  <c r="T13" i="32"/>
  <c r="P13" i="32"/>
  <c r="L13" i="32"/>
  <c r="H13" i="32"/>
  <c r="X58" i="32"/>
  <c r="Z56" i="32"/>
  <c r="AE55" i="32"/>
  <c r="Z54" i="32"/>
  <c r="Z53" i="32"/>
  <c r="V52" i="32"/>
  <c r="R50" i="32"/>
  <c r="N50" i="32"/>
  <c r="J50" i="32"/>
  <c r="F50" i="32"/>
  <c r="AB49" i="32"/>
  <c r="AG49" i="32" s="1"/>
  <c r="X49" i="32"/>
  <c r="T49" i="32"/>
  <c r="P49" i="32"/>
  <c r="L49" i="32"/>
  <c r="H49" i="32"/>
  <c r="AB48" i="32"/>
  <c r="AG48" i="32" s="1"/>
  <c r="X48" i="32"/>
  <c r="T48" i="32"/>
  <c r="P48" i="32"/>
  <c r="L48" i="32"/>
  <c r="H48" i="32"/>
  <c r="AB47" i="32"/>
  <c r="AG47" i="32" s="1"/>
  <c r="X47" i="32"/>
  <c r="T47" i="32"/>
  <c r="P47" i="32"/>
  <c r="L47" i="32"/>
  <c r="H47" i="32"/>
  <c r="AB46" i="32"/>
  <c r="AE46" i="32" s="1"/>
  <c r="Z46" i="32"/>
  <c r="X46" i="32"/>
  <c r="T46" i="32"/>
  <c r="P46" i="32"/>
  <c r="L46" i="32"/>
  <c r="H46" i="32"/>
  <c r="AB45" i="32"/>
  <c r="AE45" i="32" s="1"/>
  <c r="Z45" i="32"/>
  <c r="X45" i="32"/>
  <c r="T45" i="32"/>
  <c r="P45" i="32"/>
  <c r="L45" i="32"/>
  <c r="H45" i="32"/>
  <c r="AB44" i="32"/>
  <c r="Z44" i="32"/>
  <c r="X44" i="32"/>
  <c r="T44" i="32"/>
  <c r="P44" i="32"/>
  <c r="L44" i="32"/>
  <c r="H44" i="32"/>
  <c r="R41" i="32"/>
  <c r="N41" i="32"/>
  <c r="J41" i="32"/>
  <c r="F41" i="32"/>
  <c r="AB40" i="32"/>
  <c r="AG40" i="32" s="1"/>
  <c r="Z40" i="32"/>
  <c r="X40" i="32"/>
  <c r="T40" i="32"/>
  <c r="P40" i="32"/>
  <c r="L40" i="32"/>
  <c r="H40" i="32"/>
  <c r="AB39" i="32"/>
  <c r="AG39" i="32" s="1"/>
  <c r="Z39" i="32"/>
  <c r="T39" i="32"/>
  <c r="P39" i="32"/>
  <c r="L39" i="32"/>
  <c r="H39" i="32"/>
  <c r="AB38" i="32"/>
  <c r="AG38" i="32" s="1"/>
  <c r="Z38" i="32"/>
  <c r="X38" i="32"/>
  <c r="T38" i="32"/>
  <c r="P38" i="32"/>
  <c r="L38" i="32"/>
  <c r="H38" i="32"/>
  <c r="AB37" i="32"/>
  <c r="AE37" i="32" s="1"/>
  <c r="Z37" i="32"/>
  <c r="X37" i="32"/>
  <c r="T37" i="32"/>
  <c r="P37" i="32"/>
  <c r="L37" i="32"/>
  <c r="H37" i="32"/>
  <c r="AB36" i="32"/>
  <c r="AE36" i="32" s="1"/>
  <c r="Z36" i="32"/>
  <c r="X36" i="32"/>
  <c r="T36" i="32"/>
  <c r="P36" i="32"/>
  <c r="L36" i="32"/>
  <c r="H36" i="32"/>
  <c r="AB35" i="32"/>
  <c r="Z35" i="32"/>
  <c r="X35" i="32"/>
  <c r="T35" i="32"/>
  <c r="P35" i="32"/>
  <c r="L35" i="32"/>
  <c r="H35" i="32"/>
  <c r="Z44" i="17"/>
  <c r="Z45" i="17"/>
  <c r="Z46" i="17"/>
  <c r="Z47" i="17"/>
  <c r="Z43" i="17"/>
  <c r="Z36" i="17"/>
  <c r="Z37" i="17"/>
  <c r="Z38" i="17"/>
  <c r="Z39" i="17"/>
  <c r="Z35" i="17"/>
  <c r="V31" i="28"/>
  <c r="V58" i="28" s="1"/>
  <c r="R31" i="28"/>
  <c r="N31" i="28"/>
  <c r="J31" i="28"/>
  <c r="F31" i="28"/>
  <c r="AB30" i="28"/>
  <c r="Z30" i="28"/>
  <c r="X30" i="28"/>
  <c r="T30" i="28"/>
  <c r="P30" i="28"/>
  <c r="L30" i="28"/>
  <c r="H30" i="28"/>
  <c r="AB29" i="28"/>
  <c r="Z29" i="28"/>
  <c r="X29" i="28"/>
  <c r="T29" i="28"/>
  <c r="P29" i="28"/>
  <c r="L29" i="28"/>
  <c r="H29" i="28"/>
  <c r="AB28" i="28"/>
  <c r="Z28" i="28"/>
  <c r="X28" i="28"/>
  <c r="T28" i="28"/>
  <c r="P28" i="28"/>
  <c r="L28" i="28"/>
  <c r="H28" i="28"/>
  <c r="AB27" i="28"/>
  <c r="Z27" i="28"/>
  <c r="X27" i="28"/>
  <c r="T27" i="28"/>
  <c r="P27" i="28"/>
  <c r="L27" i="28"/>
  <c r="H27" i="28"/>
  <c r="AB26" i="28"/>
  <c r="Z26" i="28"/>
  <c r="X26" i="28"/>
  <c r="T26" i="28"/>
  <c r="P26" i="28"/>
  <c r="L26" i="28"/>
  <c r="H26" i="28"/>
  <c r="AB25" i="28"/>
  <c r="Z25" i="28"/>
  <c r="X25" i="28"/>
  <c r="T25" i="28"/>
  <c r="P25" i="28"/>
  <c r="L25" i="28"/>
  <c r="H25" i="28"/>
  <c r="AB24" i="28"/>
  <c r="Z24" i="28"/>
  <c r="X24" i="28"/>
  <c r="T24" i="28"/>
  <c r="P24" i="28"/>
  <c r="L24" i="28"/>
  <c r="H24" i="28"/>
  <c r="AB23" i="28"/>
  <c r="Z23" i="28"/>
  <c r="X23" i="28"/>
  <c r="T23" i="28"/>
  <c r="P23" i="28"/>
  <c r="L23" i="28"/>
  <c r="H23" i="28"/>
  <c r="AB22" i="28"/>
  <c r="Z22" i="28"/>
  <c r="X22" i="28"/>
  <c r="T22" i="28"/>
  <c r="P22" i="28"/>
  <c r="L22" i="28"/>
  <c r="H22" i="28"/>
  <c r="AB21" i="28"/>
  <c r="Z21" i="28"/>
  <c r="X21" i="28"/>
  <c r="T21" i="28"/>
  <c r="P21" i="28"/>
  <c r="L21" i="28"/>
  <c r="H21" i="28"/>
  <c r="AB20" i="28"/>
  <c r="Z20" i="28"/>
  <c r="X20" i="28"/>
  <c r="T20" i="28"/>
  <c r="P20" i="28"/>
  <c r="L20" i="28"/>
  <c r="H20" i="28"/>
  <c r="AB19" i="28"/>
  <c r="Z19" i="28"/>
  <c r="X19" i="28"/>
  <c r="T19" i="28"/>
  <c r="P19" i="28"/>
  <c r="L19" i="28"/>
  <c r="H19" i="28"/>
  <c r="AB18" i="28"/>
  <c r="Z18" i="28"/>
  <c r="X18" i="28"/>
  <c r="T18" i="28"/>
  <c r="P18" i="28"/>
  <c r="L18" i="28"/>
  <c r="H18" i="28"/>
  <c r="AB17" i="28"/>
  <c r="Z17" i="28"/>
  <c r="X17" i="28"/>
  <c r="T17" i="28"/>
  <c r="P17" i="28"/>
  <c r="L17" i="28"/>
  <c r="H17" i="28"/>
  <c r="AB16" i="28"/>
  <c r="Z16" i="28"/>
  <c r="X16" i="28"/>
  <c r="T16" i="28"/>
  <c r="P16" i="28"/>
  <c r="L16" i="28"/>
  <c r="H16" i="28"/>
  <c r="AB15" i="28"/>
  <c r="Z15" i="28"/>
  <c r="X15" i="28"/>
  <c r="T15" i="28"/>
  <c r="P15" i="28"/>
  <c r="L15" i="28"/>
  <c r="H15" i="28"/>
  <c r="AB14" i="28"/>
  <c r="Z14" i="28"/>
  <c r="X14" i="28"/>
  <c r="T14" i="28"/>
  <c r="P14" i="28"/>
  <c r="L14" i="28"/>
  <c r="H14" i="28"/>
  <c r="AB13" i="28"/>
  <c r="Z13" i="28"/>
  <c r="X13" i="28"/>
  <c r="T13" i="28"/>
  <c r="P13" i="28"/>
  <c r="L13" i="28"/>
  <c r="H13" i="28"/>
  <c r="X61" i="28"/>
  <c r="Z59" i="28"/>
  <c r="AE58" i="28"/>
  <c r="Z57" i="28"/>
  <c r="Z56" i="28"/>
  <c r="R53" i="28"/>
  <c r="R55" i="28" s="1"/>
  <c r="N53" i="28"/>
  <c r="N55" i="28" s="1"/>
  <c r="J53" i="28"/>
  <c r="J55" i="28" s="1"/>
  <c r="F53" i="28"/>
  <c r="AB52" i="28"/>
  <c r="Z52" i="28"/>
  <c r="X52" i="28"/>
  <c r="T52" i="28"/>
  <c r="P52" i="28"/>
  <c r="L52" i="28"/>
  <c r="H52" i="28"/>
  <c r="AB51" i="28"/>
  <c r="AG51" i="28" s="1"/>
  <c r="Z51" i="28"/>
  <c r="X51" i="28"/>
  <c r="T51" i="28"/>
  <c r="P51" i="28"/>
  <c r="L51" i="28"/>
  <c r="H51" i="28"/>
  <c r="AB50" i="28"/>
  <c r="AG50" i="28" s="1"/>
  <c r="AG53" i="28" s="1"/>
  <c r="Z50" i="28"/>
  <c r="AB49" i="28"/>
  <c r="AE49" i="28" s="1"/>
  <c r="Z49" i="28"/>
  <c r="AB48" i="28"/>
  <c r="AE48" i="28" s="1"/>
  <c r="Z48" i="28"/>
  <c r="X48" i="28"/>
  <c r="T48" i="28"/>
  <c r="P48" i="28"/>
  <c r="L48" i="28"/>
  <c r="H48" i="28"/>
  <c r="AB47" i="28"/>
  <c r="AE47" i="28" s="1"/>
  <c r="Z47" i="28"/>
  <c r="X47" i="28"/>
  <c r="T47" i="28"/>
  <c r="P47" i="28"/>
  <c r="L47" i="28"/>
  <c r="H47" i="28"/>
  <c r="AB46" i="28"/>
  <c r="AE46" i="28" s="1"/>
  <c r="Z46" i="28"/>
  <c r="X46" i="28"/>
  <c r="T46" i="28"/>
  <c r="P46" i="28"/>
  <c r="L46" i="28"/>
  <c r="H46" i="28"/>
  <c r="R43" i="28"/>
  <c r="N43" i="28"/>
  <c r="J43" i="28"/>
  <c r="F43" i="28"/>
  <c r="F54" i="28" s="1"/>
  <c r="AB42" i="28"/>
  <c r="AG42" i="28" s="1"/>
  <c r="Z42" i="28"/>
  <c r="X42" i="28"/>
  <c r="T42" i="28"/>
  <c r="P42" i="28"/>
  <c r="L42" i="28"/>
  <c r="H42" i="28"/>
  <c r="AB41" i="28"/>
  <c r="AG41" i="28" s="1"/>
  <c r="Z41" i="28"/>
  <c r="T41" i="28"/>
  <c r="P41" i="28"/>
  <c r="L41" i="28"/>
  <c r="H41" i="28"/>
  <c r="AB40" i="28"/>
  <c r="AG40" i="28" s="1"/>
  <c r="Z40" i="28"/>
  <c r="X40" i="28"/>
  <c r="T40" i="28"/>
  <c r="P40" i="28"/>
  <c r="L40" i="28"/>
  <c r="H40" i="28"/>
  <c r="AB39" i="28"/>
  <c r="AE39" i="28" s="1"/>
  <c r="Z39" i="28"/>
  <c r="AB38" i="28"/>
  <c r="AE38" i="28" s="1"/>
  <c r="Z38" i="28"/>
  <c r="AB37" i="28"/>
  <c r="AE37" i="28" s="1"/>
  <c r="Z37" i="28"/>
  <c r="X37" i="28"/>
  <c r="T37" i="28"/>
  <c r="P37" i="28"/>
  <c r="L37" i="28"/>
  <c r="H37" i="28"/>
  <c r="AB36" i="28"/>
  <c r="AE36" i="28" s="1"/>
  <c r="Z36" i="28"/>
  <c r="X36" i="28"/>
  <c r="T36" i="28"/>
  <c r="P36" i="28"/>
  <c r="L36" i="28"/>
  <c r="H36" i="28"/>
  <c r="AB35" i="28"/>
  <c r="AE35" i="28" s="1"/>
  <c r="Z35" i="28"/>
  <c r="X35" i="28"/>
  <c r="T35" i="28"/>
  <c r="P35" i="28"/>
  <c r="L35" i="28"/>
  <c r="H35" i="28"/>
  <c r="AB49" i="14"/>
  <c r="AE49" i="14" s="1"/>
  <c r="AB50" i="14"/>
  <c r="AG50" i="14" s="1"/>
  <c r="Z47" i="14"/>
  <c r="Z48" i="14"/>
  <c r="Z49" i="14"/>
  <c r="Z50" i="14"/>
  <c r="Z51" i="14"/>
  <c r="Z52" i="14"/>
  <c r="AB38" i="14"/>
  <c r="AE38" i="14" s="1"/>
  <c r="AB39" i="14"/>
  <c r="AE39" i="14" s="1"/>
  <c r="AB40" i="14"/>
  <c r="AG40" i="14" s="1"/>
  <c r="Z36" i="14"/>
  <c r="Z37" i="14"/>
  <c r="Z38" i="14"/>
  <c r="Z39" i="14"/>
  <c r="Z40" i="14"/>
  <c r="Z41" i="14"/>
  <c r="Z42" i="14"/>
  <c r="AB29" i="26"/>
  <c r="Z29" i="26"/>
  <c r="X29" i="26"/>
  <c r="T29" i="26"/>
  <c r="P29" i="26"/>
  <c r="L29" i="26"/>
  <c r="H29" i="26"/>
  <c r="X60" i="26"/>
  <c r="Z58" i="26"/>
  <c r="AE57" i="26"/>
  <c r="Z56" i="26"/>
  <c r="Z55" i="26"/>
  <c r="V54" i="26"/>
  <c r="R52" i="26"/>
  <c r="N52" i="26"/>
  <c r="J52" i="26"/>
  <c r="F52" i="26"/>
  <c r="AB51" i="26"/>
  <c r="Z51" i="26"/>
  <c r="X51" i="26"/>
  <c r="T51" i="26"/>
  <c r="P51" i="26"/>
  <c r="L51" i="26"/>
  <c r="H51" i="26"/>
  <c r="AB50" i="26"/>
  <c r="Z50" i="26"/>
  <c r="X50" i="26"/>
  <c r="T50" i="26"/>
  <c r="H50" i="26"/>
  <c r="AB49" i="26"/>
  <c r="AG49" i="26" s="1"/>
  <c r="Z49" i="26"/>
  <c r="AB48" i="26"/>
  <c r="Z48" i="26"/>
  <c r="AE47" i="26"/>
  <c r="AB47" i="26"/>
  <c r="Z47" i="26"/>
  <c r="AE46" i="26"/>
  <c r="AB46" i="26"/>
  <c r="Z46" i="26"/>
  <c r="X46" i="26"/>
  <c r="T46" i="26"/>
  <c r="P46" i="26"/>
  <c r="L46" i="26"/>
  <c r="H46" i="26"/>
  <c r="R43" i="26"/>
  <c r="N43" i="26"/>
  <c r="J43" i="26"/>
  <c r="J54" i="26" s="1"/>
  <c r="F43" i="26"/>
  <c r="AB42" i="26"/>
  <c r="AG42" i="26" s="1"/>
  <c r="Z42" i="26"/>
  <c r="T42" i="26"/>
  <c r="P42" i="26"/>
  <c r="L42" i="26"/>
  <c r="H42" i="26"/>
  <c r="AB41" i="26"/>
  <c r="AG41" i="26" s="1"/>
  <c r="Z41" i="26"/>
  <c r="T41" i="26"/>
  <c r="L41" i="26"/>
  <c r="H41" i="26"/>
  <c r="AB40" i="26"/>
  <c r="AE40" i="26" s="1"/>
  <c r="Z40" i="26"/>
  <c r="AB39" i="26"/>
  <c r="Z39" i="26"/>
  <c r="AB38" i="26"/>
  <c r="AG38" i="26" s="1"/>
  <c r="Z38" i="26"/>
  <c r="X38" i="26"/>
  <c r="T38" i="26"/>
  <c r="L38" i="26"/>
  <c r="H38" i="26"/>
  <c r="AB37" i="26"/>
  <c r="AE37" i="26" s="1"/>
  <c r="Z37" i="26"/>
  <c r="X37" i="26"/>
  <c r="T37" i="26"/>
  <c r="P37" i="26"/>
  <c r="L37" i="26"/>
  <c r="H37" i="26"/>
  <c r="AB36" i="26"/>
  <c r="AE36" i="26" s="1"/>
  <c r="Z36" i="26"/>
  <c r="T36" i="26"/>
  <c r="P36" i="26"/>
  <c r="L36" i="26"/>
  <c r="H36" i="26"/>
  <c r="AB35" i="26"/>
  <c r="AE35" i="26" s="1"/>
  <c r="Z35" i="26"/>
  <c r="X35" i="26"/>
  <c r="T35" i="26"/>
  <c r="P35" i="26"/>
  <c r="L35" i="26"/>
  <c r="H35" i="26"/>
  <c r="V31" i="26"/>
  <c r="R31" i="26"/>
  <c r="J31" i="26"/>
  <c r="F31" i="26"/>
  <c r="AB30" i="26"/>
  <c r="Z30" i="26"/>
  <c r="X30" i="26"/>
  <c r="T30" i="26"/>
  <c r="P30" i="26"/>
  <c r="L30" i="26"/>
  <c r="H30" i="26"/>
  <c r="AB28" i="26"/>
  <c r="Z28" i="26"/>
  <c r="X28" i="26"/>
  <c r="T28" i="26"/>
  <c r="P28" i="26"/>
  <c r="L28" i="26"/>
  <c r="H28" i="26"/>
  <c r="AB27" i="26"/>
  <c r="Z27" i="26"/>
  <c r="X27" i="26"/>
  <c r="T27" i="26"/>
  <c r="P27" i="26"/>
  <c r="L27" i="26"/>
  <c r="H27" i="26"/>
  <c r="AB26" i="26"/>
  <c r="Z26" i="26"/>
  <c r="X26" i="26"/>
  <c r="T26" i="26"/>
  <c r="P26" i="26"/>
  <c r="L26" i="26"/>
  <c r="H26" i="26"/>
  <c r="AB25" i="26"/>
  <c r="Z25" i="26"/>
  <c r="X25" i="26"/>
  <c r="T25" i="26"/>
  <c r="P25" i="26"/>
  <c r="L25" i="26"/>
  <c r="H25" i="26"/>
  <c r="AB24" i="26"/>
  <c r="Z24" i="26"/>
  <c r="X24" i="26"/>
  <c r="T24" i="26"/>
  <c r="P24" i="26"/>
  <c r="L24" i="26"/>
  <c r="H24" i="26"/>
  <c r="AB23" i="26"/>
  <c r="Z23" i="26"/>
  <c r="X23" i="26"/>
  <c r="T23" i="26"/>
  <c r="P23" i="26"/>
  <c r="L23" i="26"/>
  <c r="H23" i="26"/>
  <c r="AB22" i="26"/>
  <c r="Z22" i="26"/>
  <c r="X22" i="26"/>
  <c r="T22" i="26"/>
  <c r="P22" i="26"/>
  <c r="L22" i="26"/>
  <c r="H22" i="26"/>
  <c r="AB21" i="26"/>
  <c r="Z21" i="26"/>
  <c r="X21" i="26"/>
  <c r="T21" i="26"/>
  <c r="P21" i="26"/>
  <c r="L21" i="26"/>
  <c r="H21" i="26"/>
  <c r="AB20" i="26"/>
  <c r="Z20" i="26"/>
  <c r="X20" i="26"/>
  <c r="T20" i="26"/>
  <c r="P20" i="26"/>
  <c r="L20" i="26"/>
  <c r="H20" i="26"/>
  <c r="AB19" i="26"/>
  <c r="Z19" i="26"/>
  <c r="X19" i="26"/>
  <c r="T19" i="26"/>
  <c r="P19" i="26"/>
  <c r="L19" i="26"/>
  <c r="H19" i="26"/>
  <c r="AB18" i="26"/>
  <c r="Z18" i="26"/>
  <c r="X18" i="26"/>
  <c r="T18" i="26"/>
  <c r="P18" i="26"/>
  <c r="L18" i="26"/>
  <c r="H18" i="26"/>
  <c r="AB17" i="26"/>
  <c r="Z17" i="26"/>
  <c r="X17" i="26"/>
  <c r="T17" i="26"/>
  <c r="P17" i="26"/>
  <c r="L17" i="26"/>
  <c r="H17" i="26"/>
  <c r="AB16" i="26"/>
  <c r="Z16" i="26"/>
  <c r="X16" i="26"/>
  <c r="T16" i="26"/>
  <c r="P16" i="26"/>
  <c r="L16" i="26"/>
  <c r="H16" i="26"/>
  <c r="AB15" i="26"/>
  <c r="Z15" i="26"/>
  <c r="X15" i="26"/>
  <c r="T15" i="26"/>
  <c r="P15" i="26"/>
  <c r="L15" i="26"/>
  <c r="H15" i="26"/>
  <c r="AB14" i="26"/>
  <c r="Z14" i="26"/>
  <c r="X14" i="26"/>
  <c r="T14" i="26"/>
  <c r="P14" i="26"/>
  <c r="L14" i="26"/>
  <c r="H14" i="26"/>
  <c r="AB13" i="26"/>
  <c r="Z13" i="26"/>
  <c r="X13" i="26"/>
  <c r="T13" i="26"/>
  <c r="P13" i="26"/>
  <c r="L13" i="26"/>
  <c r="H13" i="26"/>
  <c r="X30" i="15"/>
  <c r="T30" i="15"/>
  <c r="P30" i="15"/>
  <c r="L30" i="15"/>
  <c r="H30" i="15"/>
  <c r="X29" i="15"/>
  <c r="T29" i="15"/>
  <c r="P29" i="15"/>
  <c r="L29" i="15"/>
  <c r="H29" i="15"/>
  <c r="X28" i="15"/>
  <c r="T28" i="15"/>
  <c r="P28" i="15"/>
  <c r="L28" i="15"/>
  <c r="H28" i="15"/>
  <c r="X27" i="15"/>
  <c r="T27" i="15"/>
  <c r="P27" i="15"/>
  <c r="L27" i="15"/>
  <c r="H27" i="15"/>
  <c r="X26" i="15"/>
  <c r="T26" i="15"/>
  <c r="P26" i="15"/>
  <c r="L26" i="15"/>
  <c r="H26" i="15"/>
  <c r="X25" i="15"/>
  <c r="T25" i="15"/>
  <c r="P25" i="15"/>
  <c r="L25" i="15"/>
  <c r="H25" i="15"/>
  <c r="X24" i="15"/>
  <c r="T24" i="15"/>
  <c r="P24" i="15"/>
  <c r="L24" i="15"/>
  <c r="H24" i="15"/>
  <c r="X23" i="15"/>
  <c r="T23" i="15"/>
  <c r="P23" i="15"/>
  <c r="L23" i="15"/>
  <c r="H23" i="15"/>
  <c r="X22" i="15"/>
  <c r="T22" i="15"/>
  <c r="P22" i="15"/>
  <c r="L22" i="15"/>
  <c r="H22" i="15"/>
  <c r="X21" i="15"/>
  <c r="T21" i="15"/>
  <c r="P21" i="15"/>
  <c r="L21" i="15"/>
  <c r="H21" i="15"/>
  <c r="X20" i="15"/>
  <c r="T20" i="15"/>
  <c r="P20" i="15"/>
  <c r="L20" i="15"/>
  <c r="H20" i="15"/>
  <c r="X19" i="15"/>
  <c r="T19" i="15"/>
  <c r="P19" i="15"/>
  <c r="L19" i="15"/>
  <c r="H19" i="15"/>
  <c r="X18" i="15"/>
  <c r="T18" i="15"/>
  <c r="P18" i="15"/>
  <c r="L18" i="15"/>
  <c r="H18" i="15"/>
  <c r="X17" i="15"/>
  <c r="T17" i="15"/>
  <c r="P17" i="15"/>
  <c r="L17" i="15"/>
  <c r="H17" i="15"/>
  <c r="X16" i="15"/>
  <c r="T16" i="15"/>
  <c r="P16" i="15"/>
  <c r="L16" i="15"/>
  <c r="H16" i="15"/>
  <c r="X14" i="15"/>
  <c r="T14" i="15"/>
  <c r="P14" i="15"/>
  <c r="L14" i="15"/>
  <c r="H14" i="15"/>
  <c r="X13" i="15"/>
  <c r="T13" i="15"/>
  <c r="P13" i="15"/>
  <c r="L13" i="15"/>
  <c r="H13" i="15"/>
  <c r="L43" i="17"/>
  <c r="L44" i="17"/>
  <c r="L45" i="17"/>
  <c r="L46" i="17"/>
  <c r="AG45" i="15"/>
  <c r="AG47" i="15" s="1"/>
  <c r="AE44" i="15"/>
  <c r="AE47" i="15" s="1"/>
  <c r="T45" i="15"/>
  <c r="P45" i="15"/>
  <c r="L45" i="15"/>
  <c r="H45" i="15"/>
  <c r="T44" i="15"/>
  <c r="P44" i="15"/>
  <c r="L44" i="15"/>
  <c r="H44" i="15"/>
  <c r="T40" i="15"/>
  <c r="P40" i="15"/>
  <c r="L40" i="15"/>
  <c r="H40" i="15"/>
  <c r="T39" i="15"/>
  <c r="P39" i="15"/>
  <c r="L39" i="15"/>
  <c r="H39" i="15"/>
  <c r="X38" i="15"/>
  <c r="T38" i="15"/>
  <c r="P38" i="15"/>
  <c r="L38" i="15"/>
  <c r="H38" i="15"/>
  <c r="X37" i="15"/>
  <c r="T37" i="15"/>
  <c r="P37" i="15"/>
  <c r="L37" i="15"/>
  <c r="H37" i="15"/>
  <c r="T36" i="15"/>
  <c r="P36" i="15"/>
  <c r="L36" i="15"/>
  <c r="H36" i="15"/>
  <c r="X35" i="15"/>
  <c r="T35" i="15"/>
  <c r="P35" i="15"/>
  <c r="L35" i="15"/>
  <c r="H35" i="15"/>
  <c r="X55" i="15"/>
  <c r="Z53" i="15"/>
  <c r="AE52" i="15"/>
  <c r="Z51" i="15"/>
  <c r="Z50" i="15"/>
  <c r="V49" i="15"/>
  <c r="R47" i="15"/>
  <c r="N47" i="15"/>
  <c r="J47" i="15"/>
  <c r="F47" i="15"/>
  <c r="AB46" i="15"/>
  <c r="X46" i="15"/>
  <c r="T46" i="15"/>
  <c r="P46" i="15"/>
  <c r="L46" i="15"/>
  <c r="H46" i="15"/>
  <c r="AB45" i="15"/>
  <c r="Z45" i="15"/>
  <c r="X45" i="15"/>
  <c r="AB44" i="15"/>
  <c r="Z44" i="15"/>
  <c r="X44" i="15"/>
  <c r="R41" i="15"/>
  <c r="N41" i="15"/>
  <c r="J41" i="15"/>
  <c r="F41" i="15"/>
  <c r="F49" i="15" s="1"/>
  <c r="AB40" i="15"/>
  <c r="AG40" i="15" s="1"/>
  <c r="Z40" i="15"/>
  <c r="AB39" i="15"/>
  <c r="AG39" i="15" s="1"/>
  <c r="Z39" i="15"/>
  <c r="AB38" i="15"/>
  <c r="AE38" i="15" s="1"/>
  <c r="Z38" i="15"/>
  <c r="AB37" i="15"/>
  <c r="AE37" i="15" s="1"/>
  <c r="Z37" i="15"/>
  <c r="AB36" i="15"/>
  <c r="AE36" i="15" s="1"/>
  <c r="Z36" i="15"/>
  <c r="AB35" i="15"/>
  <c r="AE35" i="15" s="1"/>
  <c r="Z35" i="15"/>
  <c r="X61" i="14"/>
  <c r="Z59" i="14"/>
  <c r="AE58" i="14"/>
  <c r="Z57" i="14"/>
  <c r="Z56" i="14"/>
  <c r="V55" i="14"/>
  <c r="R53" i="14"/>
  <c r="N53" i="14"/>
  <c r="J53" i="14"/>
  <c r="F53" i="14"/>
  <c r="AB52" i="14"/>
  <c r="X52" i="14"/>
  <c r="T52" i="14"/>
  <c r="P52" i="14"/>
  <c r="L52" i="14"/>
  <c r="H52" i="14"/>
  <c r="AB51" i="14"/>
  <c r="AG51" i="14" s="1"/>
  <c r="X51" i="14"/>
  <c r="T51" i="14"/>
  <c r="P51" i="14"/>
  <c r="L51" i="14"/>
  <c r="H51" i="14"/>
  <c r="AB48" i="14"/>
  <c r="AE48" i="14" s="1"/>
  <c r="X48" i="14"/>
  <c r="T48" i="14"/>
  <c r="P48" i="14"/>
  <c r="L48" i="14"/>
  <c r="H48" i="14"/>
  <c r="AB47" i="14"/>
  <c r="AE47" i="14" s="1"/>
  <c r="X47" i="14"/>
  <c r="T47" i="14"/>
  <c r="P47" i="14"/>
  <c r="L47" i="14"/>
  <c r="H47" i="14"/>
  <c r="AB46" i="14"/>
  <c r="AE46" i="14" s="1"/>
  <c r="Z46" i="14"/>
  <c r="X46" i="14"/>
  <c r="T46" i="14"/>
  <c r="P46" i="14"/>
  <c r="L46" i="14"/>
  <c r="H46" i="14"/>
  <c r="R43" i="14"/>
  <c r="N43" i="14"/>
  <c r="J43" i="14"/>
  <c r="F43" i="14"/>
  <c r="AB42" i="14"/>
  <c r="AG42" i="14" s="1"/>
  <c r="X42" i="14"/>
  <c r="T42" i="14"/>
  <c r="P42" i="14"/>
  <c r="L42" i="14"/>
  <c r="H42" i="14"/>
  <c r="AB41" i="14"/>
  <c r="AG41" i="14" s="1"/>
  <c r="T41" i="14"/>
  <c r="P41" i="14"/>
  <c r="L41" i="14"/>
  <c r="H41" i="14"/>
  <c r="X40" i="14"/>
  <c r="T40" i="14"/>
  <c r="P40" i="14"/>
  <c r="L40" i="14"/>
  <c r="H40" i="14"/>
  <c r="AB37" i="14"/>
  <c r="AE37" i="14" s="1"/>
  <c r="X37" i="14"/>
  <c r="T37" i="14"/>
  <c r="P37" i="14"/>
  <c r="L37" i="14"/>
  <c r="H37" i="14"/>
  <c r="AB36" i="14"/>
  <c r="AE36" i="14" s="1"/>
  <c r="X36" i="14"/>
  <c r="T36" i="14"/>
  <c r="P36" i="14"/>
  <c r="L36" i="14"/>
  <c r="H36" i="14"/>
  <c r="AB35" i="14"/>
  <c r="AE35" i="14" s="1"/>
  <c r="Z35" i="14"/>
  <c r="X35" i="14"/>
  <c r="T35" i="14"/>
  <c r="P35" i="14"/>
  <c r="L35" i="14"/>
  <c r="H35" i="14"/>
  <c r="X56" i="17"/>
  <c r="Z54" i="17"/>
  <c r="AE53" i="17"/>
  <c r="Z52" i="17"/>
  <c r="Z51" i="17"/>
  <c r="V50" i="17"/>
  <c r="R48" i="17"/>
  <c r="N48" i="17"/>
  <c r="J48" i="17"/>
  <c r="F48" i="17"/>
  <c r="X47" i="17"/>
  <c r="T47" i="17"/>
  <c r="P47" i="17"/>
  <c r="L47" i="17"/>
  <c r="H47" i="17"/>
  <c r="X46" i="17"/>
  <c r="T46" i="17"/>
  <c r="P46" i="17"/>
  <c r="H46" i="17"/>
  <c r="X45" i="17"/>
  <c r="T45" i="17"/>
  <c r="P45" i="17"/>
  <c r="H45" i="17"/>
  <c r="X44" i="17"/>
  <c r="T44" i="17"/>
  <c r="P44" i="17"/>
  <c r="H44" i="17"/>
  <c r="X43" i="17"/>
  <c r="T43" i="17"/>
  <c r="P43" i="17"/>
  <c r="H43" i="17"/>
  <c r="R40" i="17"/>
  <c r="N40" i="17"/>
  <c r="J40" i="17"/>
  <c r="F40" i="17"/>
  <c r="T39" i="17"/>
  <c r="P39" i="17"/>
  <c r="L39" i="17"/>
  <c r="H39" i="17"/>
  <c r="X38" i="17"/>
  <c r="T38" i="17"/>
  <c r="P38" i="17"/>
  <c r="L38" i="17"/>
  <c r="H38" i="17"/>
  <c r="X37" i="17"/>
  <c r="T37" i="17"/>
  <c r="P37" i="17"/>
  <c r="L37" i="17"/>
  <c r="H37" i="17"/>
  <c r="X36" i="17"/>
  <c r="T36" i="17"/>
  <c r="P36" i="17"/>
  <c r="L36" i="17"/>
  <c r="H36" i="17"/>
  <c r="X35" i="17"/>
  <c r="T35" i="17"/>
  <c r="P35" i="17"/>
  <c r="L35" i="17"/>
  <c r="H35" i="17"/>
  <c r="V31" i="17"/>
  <c r="R31" i="17"/>
  <c r="N31" i="17"/>
  <c r="J31" i="17"/>
  <c r="F31" i="17"/>
  <c r="AB30" i="17"/>
  <c r="Z30" i="17"/>
  <c r="X30" i="17"/>
  <c r="T30" i="17"/>
  <c r="P30" i="17"/>
  <c r="L30" i="17"/>
  <c r="H30" i="17"/>
  <c r="AB29" i="17"/>
  <c r="Z29" i="17"/>
  <c r="X29" i="17"/>
  <c r="T29" i="17"/>
  <c r="P29" i="17"/>
  <c r="L29" i="17"/>
  <c r="H29" i="17"/>
  <c r="AB28" i="17"/>
  <c r="Z28" i="17"/>
  <c r="X28" i="17"/>
  <c r="T28" i="17"/>
  <c r="P28" i="17"/>
  <c r="L28" i="17"/>
  <c r="H28" i="17"/>
  <c r="AB27" i="17"/>
  <c r="L27" i="17"/>
  <c r="H27" i="17"/>
  <c r="AB26" i="17"/>
  <c r="Z26" i="17"/>
  <c r="X26" i="17"/>
  <c r="T26" i="17"/>
  <c r="P26" i="17"/>
  <c r="L26" i="17"/>
  <c r="H26" i="17"/>
  <c r="AB25" i="17"/>
  <c r="Z25" i="17"/>
  <c r="X25" i="17"/>
  <c r="T25" i="17"/>
  <c r="P25" i="17"/>
  <c r="L25" i="17"/>
  <c r="H25" i="17"/>
  <c r="AB24" i="17"/>
  <c r="Z24" i="17"/>
  <c r="X24" i="17"/>
  <c r="T24" i="17"/>
  <c r="P24" i="17"/>
  <c r="L24" i="17"/>
  <c r="H24" i="17"/>
  <c r="AB23" i="17"/>
  <c r="Z23" i="17"/>
  <c r="X23" i="17"/>
  <c r="T23" i="17"/>
  <c r="P23" i="17"/>
  <c r="L23" i="17"/>
  <c r="H23" i="17"/>
  <c r="AB22" i="17"/>
  <c r="Z22" i="17"/>
  <c r="X22" i="17"/>
  <c r="T22" i="17"/>
  <c r="P22" i="17"/>
  <c r="L22" i="17"/>
  <c r="H22" i="17"/>
  <c r="AB21" i="17"/>
  <c r="Z21" i="17"/>
  <c r="X21" i="17"/>
  <c r="T21" i="17"/>
  <c r="P21" i="17"/>
  <c r="L21" i="17"/>
  <c r="H21" i="17"/>
  <c r="AB20" i="17"/>
  <c r="Z20" i="17"/>
  <c r="X20" i="17"/>
  <c r="T20" i="17"/>
  <c r="P20" i="17"/>
  <c r="L20" i="17"/>
  <c r="H20" i="17"/>
  <c r="AB19" i="17"/>
  <c r="Z19" i="17"/>
  <c r="X19" i="17"/>
  <c r="T19" i="17"/>
  <c r="P19" i="17"/>
  <c r="L19" i="17"/>
  <c r="H19" i="17"/>
  <c r="AB18" i="17"/>
  <c r="Z18" i="17"/>
  <c r="X18" i="17"/>
  <c r="T18" i="17"/>
  <c r="P18" i="17"/>
  <c r="L18" i="17"/>
  <c r="H18" i="17"/>
  <c r="AB17" i="17"/>
  <c r="Z17" i="17"/>
  <c r="X17" i="17"/>
  <c r="T17" i="17"/>
  <c r="P17" i="17"/>
  <c r="L17" i="17"/>
  <c r="H17" i="17"/>
  <c r="AB16" i="17"/>
  <c r="Z16" i="17"/>
  <c r="X16" i="17"/>
  <c r="T16" i="17"/>
  <c r="P16" i="17"/>
  <c r="L16" i="17"/>
  <c r="H16" i="17"/>
  <c r="AB15" i="17"/>
  <c r="Z15" i="17"/>
  <c r="X15" i="17"/>
  <c r="T15" i="17"/>
  <c r="P15" i="17"/>
  <c r="L15" i="17"/>
  <c r="H15" i="17"/>
  <c r="AB14" i="17"/>
  <c r="Z14" i="17"/>
  <c r="X14" i="17"/>
  <c r="T14" i="17"/>
  <c r="P14" i="17"/>
  <c r="L14" i="17"/>
  <c r="H14" i="17"/>
  <c r="AB13" i="17"/>
  <c r="Z13" i="17"/>
  <c r="X13" i="17"/>
  <c r="T13" i="17"/>
  <c r="P13" i="17"/>
  <c r="L13" i="17"/>
  <c r="H13" i="17"/>
  <c r="X63" i="16"/>
  <c r="Z61" i="16"/>
  <c r="AE60" i="16"/>
  <c r="Z59" i="16"/>
  <c r="Z58" i="16"/>
  <c r="V57" i="16"/>
  <c r="R55" i="16"/>
  <c r="N55" i="16"/>
  <c r="J55" i="16"/>
  <c r="F55" i="16"/>
  <c r="R44" i="16"/>
  <c r="N44" i="16"/>
  <c r="J44" i="16"/>
  <c r="F44" i="16"/>
  <c r="V31" i="16"/>
  <c r="R31" i="16"/>
  <c r="N31" i="16"/>
  <c r="F31" i="16"/>
  <c r="AB30" i="16"/>
  <c r="Z30" i="16"/>
  <c r="X30" i="16"/>
  <c r="T30" i="16"/>
  <c r="P30" i="16"/>
  <c r="L30" i="16"/>
  <c r="H30" i="16"/>
  <c r="AB29" i="16"/>
  <c r="Z29" i="16"/>
  <c r="X29" i="16"/>
  <c r="T29" i="16"/>
  <c r="P29" i="16"/>
  <c r="L29" i="16"/>
  <c r="H29" i="16"/>
  <c r="AB28" i="16"/>
  <c r="Z28" i="16"/>
  <c r="X28" i="16"/>
  <c r="T28" i="16"/>
  <c r="P28" i="16"/>
  <c r="L28" i="16"/>
  <c r="H28" i="16"/>
  <c r="AB27" i="16"/>
  <c r="L27" i="16"/>
  <c r="H27" i="16"/>
  <c r="AB26" i="16"/>
  <c r="Z26" i="16"/>
  <c r="X26" i="16"/>
  <c r="T26" i="16"/>
  <c r="P26" i="16"/>
  <c r="L26" i="16"/>
  <c r="H26" i="16"/>
  <c r="AB25" i="16"/>
  <c r="Z25" i="16"/>
  <c r="X25" i="16"/>
  <c r="T25" i="16"/>
  <c r="P25" i="16"/>
  <c r="L25" i="16"/>
  <c r="H25" i="16"/>
  <c r="AB24" i="16"/>
  <c r="Z24" i="16"/>
  <c r="X24" i="16"/>
  <c r="T24" i="16"/>
  <c r="P24" i="16"/>
  <c r="L24" i="16"/>
  <c r="H24" i="16"/>
  <c r="AB23" i="16"/>
  <c r="Z23" i="16"/>
  <c r="X23" i="16"/>
  <c r="T23" i="16"/>
  <c r="P23" i="16"/>
  <c r="L23" i="16"/>
  <c r="H23" i="16"/>
  <c r="AB22" i="16"/>
  <c r="Z22" i="16"/>
  <c r="X22" i="16"/>
  <c r="T22" i="16"/>
  <c r="P22" i="16"/>
  <c r="L22" i="16"/>
  <c r="H22" i="16"/>
  <c r="AB21" i="16"/>
  <c r="Z21" i="16"/>
  <c r="X21" i="16"/>
  <c r="T21" i="16"/>
  <c r="P21" i="16"/>
  <c r="L21" i="16"/>
  <c r="H21" i="16"/>
  <c r="AB20" i="16"/>
  <c r="Z20" i="16"/>
  <c r="X20" i="16"/>
  <c r="T20" i="16"/>
  <c r="P20" i="16"/>
  <c r="L20" i="16"/>
  <c r="H20" i="16"/>
  <c r="AB19" i="16"/>
  <c r="Z19" i="16"/>
  <c r="X19" i="16"/>
  <c r="T19" i="16"/>
  <c r="P19" i="16"/>
  <c r="L19" i="16"/>
  <c r="H19" i="16"/>
  <c r="AB18" i="16"/>
  <c r="Z18" i="16"/>
  <c r="X18" i="16"/>
  <c r="T18" i="16"/>
  <c r="P18" i="16"/>
  <c r="L18" i="16"/>
  <c r="H18" i="16"/>
  <c r="AB17" i="16"/>
  <c r="Z17" i="16"/>
  <c r="X17" i="16"/>
  <c r="T17" i="16"/>
  <c r="P17" i="16"/>
  <c r="L17" i="16"/>
  <c r="H17" i="16"/>
  <c r="AB16" i="16"/>
  <c r="Z16" i="16"/>
  <c r="X16" i="16"/>
  <c r="T16" i="16"/>
  <c r="P16" i="16"/>
  <c r="L16" i="16"/>
  <c r="H16" i="16"/>
  <c r="AB15" i="16"/>
  <c r="Z15" i="16"/>
  <c r="X15" i="16"/>
  <c r="T15" i="16"/>
  <c r="P15" i="16"/>
  <c r="L15" i="16"/>
  <c r="H15" i="16"/>
  <c r="AB14" i="16"/>
  <c r="Z14" i="16"/>
  <c r="X14" i="16"/>
  <c r="T14" i="16"/>
  <c r="P14" i="16"/>
  <c r="L14" i="16"/>
  <c r="H14" i="16"/>
  <c r="AB13" i="16"/>
  <c r="Z13" i="16"/>
  <c r="X13" i="16"/>
  <c r="T13" i="16"/>
  <c r="P13" i="16"/>
  <c r="L13" i="16"/>
  <c r="H13" i="16"/>
  <c r="V31" i="1"/>
  <c r="X58" i="1"/>
  <c r="Z56" i="1"/>
  <c r="AE55" i="1"/>
  <c r="Z54" i="1"/>
  <c r="Z53" i="1"/>
  <c r="V52" i="1"/>
  <c r="R50" i="1"/>
  <c r="N50" i="1"/>
  <c r="J50" i="1"/>
  <c r="F50" i="1"/>
  <c r="AB49" i="1"/>
  <c r="AG49" i="1" s="1"/>
  <c r="X49" i="1"/>
  <c r="T49" i="1"/>
  <c r="P49" i="1"/>
  <c r="L49" i="1"/>
  <c r="H49" i="1"/>
  <c r="AB48" i="1"/>
  <c r="AG48" i="1" s="1"/>
  <c r="X48" i="1"/>
  <c r="T48" i="1"/>
  <c r="P48" i="1"/>
  <c r="L48" i="1"/>
  <c r="H48" i="1"/>
  <c r="AB47" i="1"/>
  <c r="AG47" i="1" s="1"/>
  <c r="X47" i="1"/>
  <c r="T47" i="1"/>
  <c r="P47" i="1"/>
  <c r="L47" i="1"/>
  <c r="H47" i="1"/>
  <c r="AB46" i="1"/>
  <c r="AE46" i="1" s="1"/>
  <c r="Z46" i="1"/>
  <c r="X46" i="1"/>
  <c r="T46" i="1"/>
  <c r="P46" i="1"/>
  <c r="L46" i="1"/>
  <c r="H46" i="1"/>
  <c r="AB45" i="1"/>
  <c r="AE45" i="1" s="1"/>
  <c r="Z45" i="1"/>
  <c r="X45" i="1"/>
  <c r="T45" i="1"/>
  <c r="P45" i="1"/>
  <c r="L45" i="1"/>
  <c r="H45" i="1"/>
  <c r="AB44" i="1"/>
  <c r="Z44" i="1"/>
  <c r="X44" i="1"/>
  <c r="T44" i="1"/>
  <c r="P44" i="1"/>
  <c r="L44" i="1"/>
  <c r="H44" i="1"/>
  <c r="R41" i="1"/>
  <c r="N41" i="1"/>
  <c r="J41" i="1"/>
  <c r="J52" i="1" s="1"/>
  <c r="F41" i="1"/>
  <c r="F52" i="1" s="1"/>
  <c r="AB40" i="1"/>
  <c r="AG40" i="1" s="1"/>
  <c r="Z40" i="1"/>
  <c r="X40" i="1"/>
  <c r="T40" i="1"/>
  <c r="P40" i="1"/>
  <c r="L40" i="1"/>
  <c r="H40" i="1"/>
  <c r="AB39" i="1"/>
  <c r="AG39" i="1" s="1"/>
  <c r="Z39" i="1"/>
  <c r="T39" i="1"/>
  <c r="P39" i="1"/>
  <c r="L39" i="1"/>
  <c r="H39" i="1"/>
  <c r="AB38" i="1"/>
  <c r="AG38" i="1" s="1"/>
  <c r="Z38" i="1"/>
  <c r="X38" i="1"/>
  <c r="T38" i="1"/>
  <c r="P38" i="1"/>
  <c r="L38" i="1"/>
  <c r="H38" i="1"/>
  <c r="AB37" i="1"/>
  <c r="AE37" i="1" s="1"/>
  <c r="Z37" i="1"/>
  <c r="X37" i="1"/>
  <c r="T37" i="1"/>
  <c r="P37" i="1"/>
  <c r="L37" i="1"/>
  <c r="H37" i="1"/>
  <c r="AB36" i="1"/>
  <c r="AE36" i="1" s="1"/>
  <c r="Z36" i="1"/>
  <c r="X36" i="1"/>
  <c r="T36" i="1"/>
  <c r="P36" i="1"/>
  <c r="L36" i="1"/>
  <c r="H36" i="1"/>
  <c r="AB35" i="1"/>
  <c r="AE35" i="1" s="1"/>
  <c r="Z35" i="1"/>
  <c r="X35" i="1"/>
  <c r="T35" i="1"/>
  <c r="P35" i="1"/>
  <c r="L35" i="1"/>
  <c r="H35" i="1"/>
  <c r="R31" i="1"/>
  <c r="N31" i="1"/>
  <c r="J31" i="1"/>
  <c r="F31" i="1"/>
  <c r="AB30" i="1"/>
  <c r="Z30" i="1"/>
  <c r="X30" i="1"/>
  <c r="T30" i="1"/>
  <c r="P30" i="1"/>
  <c r="L30" i="1"/>
  <c r="H30" i="1"/>
  <c r="AB29" i="1"/>
  <c r="Z29" i="1"/>
  <c r="X29" i="1"/>
  <c r="T29" i="1"/>
  <c r="P29" i="1"/>
  <c r="L29" i="1"/>
  <c r="H29" i="1"/>
  <c r="AB28" i="1"/>
  <c r="Z28" i="1"/>
  <c r="X28" i="1"/>
  <c r="T28" i="1"/>
  <c r="P28" i="1"/>
  <c r="L28" i="1"/>
  <c r="H28" i="1"/>
  <c r="AB27" i="1"/>
  <c r="L27" i="1"/>
  <c r="H27" i="1"/>
  <c r="AB26" i="1"/>
  <c r="Z26" i="1"/>
  <c r="X26" i="1"/>
  <c r="T26" i="1"/>
  <c r="P26" i="1"/>
  <c r="L26" i="1"/>
  <c r="H26" i="1"/>
  <c r="AB25" i="1"/>
  <c r="Z25" i="1"/>
  <c r="X25" i="1"/>
  <c r="T25" i="1"/>
  <c r="P25" i="1"/>
  <c r="L25" i="1"/>
  <c r="H25" i="1"/>
  <c r="AB24" i="1"/>
  <c r="Z24" i="1"/>
  <c r="X24" i="1"/>
  <c r="T24" i="1"/>
  <c r="P24" i="1"/>
  <c r="L24" i="1"/>
  <c r="H24" i="1"/>
  <c r="AB23" i="1"/>
  <c r="Z23" i="1"/>
  <c r="X23" i="1"/>
  <c r="T23" i="1"/>
  <c r="P23" i="1"/>
  <c r="L23" i="1"/>
  <c r="H23" i="1"/>
  <c r="AB22" i="1"/>
  <c r="Z22" i="1"/>
  <c r="X22" i="1"/>
  <c r="T22" i="1"/>
  <c r="P22" i="1"/>
  <c r="L22" i="1"/>
  <c r="H22" i="1"/>
  <c r="AB21" i="1"/>
  <c r="Z21" i="1"/>
  <c r="X21" i="1"/>
  <c r="T21" i="1"/>
  <c r="P21" i="1"/>
  <c r="L21" i="1"/>
  <c r="H21" i="1"/>
  <c r="AB20" i="1"/>
  <c r="Z20" i="1"/>
  <c r="X20" i="1"/>
  <c r="T20" i="1"/>
  <c r="P20" i="1"/>
  <c r="L20" i="1"/>
  <c r="H20" i="1"/>
  <c r="AB19" i="1"/>
  <c r="Z19" i="1"/>
  <c r="X19" i="1"/>
  <c r="T19" i="1"/>
  <c r="P19" i="1"/>
  <c r="L19" i="1"/>
  <c r="H19" i="1"/>
  <c r="AB18" i="1"/>
  <c r="Z18" i="1"/>
  <c r="X18" i="1"/>
  <c r="T18" i="1"/>
  <c r="P18" i="1"/>
  <c r="L18" i="1"/>
  <c r="H18" i="1"/>
  <c r="AB17" i="1"/>
  <c r="Z17" i="1"/>
  <c r="X17" i="1"/>
  <c r="T17" i="1"/>
  <c r="P17" i="1"/>
  <c r="L17" i="1"/>
  <c r="H17" i="1"/>
  <c r="AB16" i="1"/>
  <c r="Z16" i="1"/>
  <c r="X16" i="1"/>
  <c r="T16" i="1"/>
  <c r="P16" i="1"/>
  <c r="L16" i="1"/>
  <c r="H16" i="1"/>
  <c r="AB15" i="1"/>
  <c r="Z15" i="1"/>
  <c r="X15" i="1"/>
  <c r="T15" i="1"/>
  <c r="P15" i="1"/>
  <c r="L15" i="1"/>
  <c r="H15" i="1"/>
  <c r="AB14" i="1"/>
  <c r="Z14" i="1"/>
  <c r="X14" i="1"/>
  <c r="T14" i="1"/>
  <c r="P14" i="1"/>
  <c r="L14" i="1"/>
  <c r="H14" i="1"/>
  <c r="AB13" i="1"/>
  <c r="Z13" i="1"/>
  <c r="X13" i="1"/>
  <c r="T13" i="1"/>
  <c r="P13" i="1"/>
  <c r="L13" i="1"/>
  <c r="H13" i="1"/>
  <c r="Z52" i="49" l="1"/>
  <c r="N55" i="48"/>
  <c r="Z53" i="48"/>
  <c r="Z55" i="48" s="1"/>
  <c r="J55" i="48"/>
  <c r="J58" i="48" s="1"/>
  <c r="J64" i="48" s="1"/>
  <c r="R48" i="46"/>
  <c r="AB47" i="46"/>
  <c r="J49" i="46"/>
  <c r="N50" i="52"/>
  <c r="J50" i="52"/>
  <c r="J53" i="52" s="1"/>
  <c r="J59" i="52" s="1"/>
  <c r="Z31" i="57"/>
  <c r="V57" i="57"/>
  <c r="V63" i="57" s="1"/>
  <c r="AB52" i="57"/>
  <c r="AB31" i="57"/>
  <c r="Z52" i="57"/>
  <c r="F54" i="57"/>
  <c r="F57" i="57" s="1"/>
  <c r="F63" i="57" s="1"/>
  <c r="F53" i="57"/>
  <c r="J54" i="57"/>
  <c r="J57" i="57" s="1"/>
  <c r="J63" i="57" s="1"/>
  <c r="Z63" i="57" s="1"/>
  <c r="J53" i="57"/>
  <c r="N54" i="57"/>
  <c r="N57" i="57" s="1"/>
  <c r="N63" i="57" s="1"/>
  <c r="N53" i="57"/>
  <c r="R57" i="57"/>
  <c r="R63" i="57" s="1"/>
  <c r="Z43" i="57"/>
  <c r="AB43" i="57"/>
  <c r="AE43" i="57"/>
  <c r="AE54" i="57" s="1"/>
  <c r="AE56" i="57" s="1"/>
  <c r="Z64" i="59"/>
  <c r="R54" i="59"/>
  <c r="AE46" i="59"/>
  <c r="AE53" i="59" s="1"/>
  <c r="AE55" i="59" s="1"/>
  <c r="AE57" i="59" s="1"/>
  <c r="AB54" i="58"/>
  <c r="AB60" i="58" s="1"/>
  <c r="AE43" i="58"/>
  <c r="AE49" i="58" s="1"/>
  <c r="AE51" i="58" s="1"/>
  <c r="AE53" i="58" s="1"/>
  <c r="R50" i="58"/>
  <c r="AG38" i="58"/>
  <c r="AG40" i="58" s="1"/>
  <c r="AG51" i="58" s="1"/>
  <c r="F51" i="58"/>
  <c r="F54" i="58" s="1"/>
  <c r="F60" i="58" s="1"/>
  <c r="AG43" i="57"/>
  <c r="AG54" i="57" s="1"/>
  <c r="AB54" i="57"/>
  <c r="AB57" i="57" s="1"/>
  <c r="AB63" i="57" s="1"/>
  <c r="R53" i="57"/>
  <c r="Z53" i="56"/>
  <c r="Z59" i="56"/>
  <c r="AG48" i="56"/>
  <c r="AG50" i="56" s="1"/>
  <c r="J49" i="56"/>
  <c r="AE43" i="56"/>
  <c r="AE48" i="56" s="1"/>
  <c r="AE50" i="56" s="1"/>
  <c r="AE52" i="56" s="1"/>
  <c r="Z58" i="55"/>
  <c r="AB41" i="55"/>
  <c r="AB49" i="55" s="1"/>
  <c r="AB52" i="55" s="1"/>
  <c r="AB58" i="55" s="1"/>
  <c r="N48" i="55"/>
  <c r="AG52" i="54"/>
  <c r="AB52" i="54"/>
  <c r="AB55" i="54" s="1"/>
  <c r="AB61" i="54" s="1"/>
  <c r="Z52" i="54"/>
  <c r="Z55" i="54" s="1"/>
  <c r="AE41" i="54"/>
  <c r="AE52" i="54" s="1"/>
  <c r="AE54" i="54" s="1"/>
  <c r="J51" i="54"/>
  <c r="R51" i="54"/>
  <c r="AE59" i="53"/>
  <c r="Z57" i="53"/>
  <c r="Z60" i="53" s="1"/>
  <c r="Z66" i="53"/>
  <c r="R56" i="53"/>
  <c r="AB44" i="53"/>
  <c r="AB57" i="53" s="1"/>
  <c r="AB60" i="53" s="1"/>
  <c r="AB66" i="53" s="1"/>
  <c r="R51" i="47"/>
  <c r="R54" i="47" s="1"/>
  <c r="R60" i="47" s="1"/>
  <c r="Z40" i="47"/>
  <c r="N51" i="47"/>
  <c r="N54" i="47" s="1"/>
  <c r="N60" i="47" s="1"/>
  <c r="R51" i="38"/>
  <c r="R54" i="38" s="1"/>
  <c r="R60" i="38" s="1"/>
  <c r="Z40" i="38"/>
  <c r="Z51" i="38" s="1"/>
  <c r="Z54" i="38" s="1"/>
  <c r="Z60" i="38" s="1"/>
  <c r="N50" i="38"/>
  <c r="J57" i="16"/>
  <c r="R57" i="44"/>
  <c r="R60" i="44" s="1"/>
  <c r="R66" i="44" s="1"/>
  <c r="J57" i="44"/>
  <c r="J60" i="44" s="1"/>
  <c r="J66" i="44" s="1"/>
  <c r="Z66" i="44" s="1"/>
  <c r="AE55" i="51"/>
  <c r="F57" i="51"/>
  <c r="F60" i="51" s="1"/>
  <c r="F66" i="51" s="1"/>
  <c r="R57" i="51"/>
  <c r="R60" i="51" s="1"/>
  <c r="R66" i="51" s="1"/>
  <c r="Z44" i="51"/>
  <c r="Z55" i="51"/>
  <c r="Z57" i="51" s="1"/>
  <c r="F56" i="51"/>
  <c r="AB55" i="44"/>
  <c r="AE55" i="44"/>
  <c r="AB31" i="51"/>
  <c r="AB55" i="51"/>
  <c r="AB44" i="51"/>
  <c r="AG55" i="51"/>
  <c r="AB50" i="43"/>
  <c r="AB48" i="52"/>
  <c r="AG48" i="52"/>
  <c r="AG50" i="52" s="1"/>
  <c r="AB50" i="42"/>
  <c r="AG50" i="42"/>
  <c r="AE50" i="42"/>
  <c r="AB31" i="49"/>
  <c r="AB49" i="38"/>
  <c r="AE43" i="47"/>
  <c r="AE49" i="47" s="1"/>
  <c r="AG44" i="44"/>
  <c r="AG57" i="44" s="1"/>
  <c r="AB44" i="44"/>
  <c r="AG44" i="51"/>
  <c r="AE35" i="43"/>
  <c r="AE40" i="43" s="1"/>
  <c r="AB31" i="43"/>
  <c r="AB53" i="43" s="1"/>
  <c r="AB59" i="43" s="1"/>
  <c r="AB40" i="52"/>
  <c r="AB31" i="42"/>
  <c r="AE41" i="42"/>
  <c r="AB41" i="49"/>
  <c r="AB50" i="49"/>
  <c r="AE50" i="49"/>
  <c r="AB43" i="41"/>
  <c r="AB55" i="41" s="1"/>
  <c r="AG53" i="41"/>
  <c r="AE43" i="48"/>
  <c r="AB53" i="48"/>
  <c r="AE43" i="38"/>
  <c r="AE49" i="38" s="1"/>
  <c r="AB31" i="38"/>
  <c r="AB31" i="47"/>
  <c r="AE41" i="40"/>
  <c r="AE49" i="40" s="1"/>
  <c r="AB41" i="40"/>
  <c r="AB49" i="40" s="1"/>
  <c r="AB41" i="46"/>
  <c r="AB49" i="46" s="1"/>
  <c r="AB52" i="39"/>
  <c r="AG43" i="39"/>
  <c r="AG54" i="39" s="1"/>
  <c r="AB43" i="39"/>
  <c r="AE43" i="45"/>
  <c r="AE54" i="45" s="1"/>
  <c r="AB52" i="45"/>
  <c r="AG43" i="45"/>
  <c r="AG54" i="45" s="1"/>
  <c r="N60" i="51"/>
  <c r="N66" i="51" s="1"/>
  <c r="Z31" i="51"/>
  <c r="J60" i="51"/>
  <c r="J66" i="51" s="1"/>
  <c r="N53" i="52"/>
  <c r="N59" i="52" s="1"/>
  <c r="Z31" i="52"/>
  <c r="AB31" i="52"/>
  <c r="Z31" i="49"/>
  <c r="N55" i="49"/>
  <c r="N61" i="49" s="1"/>
  <c r="J55" i="49"/>
  <c r="J61" i="49" s="1"/>
  <c r="N58" i="48"/>
  <c r="N64" i="48" s="1"/>
  <c r="Z31" i="48"/>
  <c r="J54" i="47"/>
  <c r="J60" i="47" s="1"/>
  <c r="N52" i="46"/>
  <c r="N58" i="46" s="1"/>
  <c r="J52" i="46"/>
  <c r="J58" i="46" s="1"/>
  <c r="Z58" i="41"/>
  <c r="F58" i="41"/>
  <c r="F64" i="41" s="1"/>
  <c r="AB31" i="41"/>
  <c r="F58" i="48"/>
  <c r="F64" i="48" s="1"/>
  <c r="AB31" i="48"/>
  <c r="Z58" i="48"/>
  <c r="F52" i="40"/>
  <c r="F58" i="40" s="1"/>
  <c r="Z58" i="40" s="1"/>
  <c r="Z31" i="40"/>
  <c r="Z52" i="40" s="1"/>
  <c r="AB31" i="40"/>
  <c r="Z31" i="46"/>
  <c r="F52" i="46"/>
  <c r="F58" i="46" s="1"/>
  <c r="AB31" i="46"/>
  <c r="Z31" i="39"/>
  <c r="Z57" i="39" s="1"/>
  <c r="AB31" i="39"/>
  <c r="F57" i="39"/>
  <c r="F63" i="39" s="1"/>
  <c r="Z63" i="39" s="1"/>
  <c r="Z31" i="45"/>
  <c r="Z57" i="45" s="1"/>
  <c r="AB31" i="45"/>
  <c r="J57" i="45"/>
  <c r="J63" i="45" s="1"/>
  <c r="Z63" i="45" s="1"/>
  <c r="Z50" i="52"/>
  <c r="F49" i="52"/>
  <c r="J49" i="52"/>
  <c r="R49" i="52"/>
  <c r="AE43" i="52"/>
  <c r="AE48" i="52" s="1"/>
  <c r="AE35" i="52"/>
  <c r="AE40" i="52" s="1"/>
  <c r="AE36" i="51"/>
  <c r="AE44" i="51" s="1"/>
  <c r="J56" i="51"/>
  <c r="N56" i="51"/>
  <c r="R56" i="51"/>
  <c r="AG41" i="49"/>
  <c r="AG52" i="49" s="1"/>
  <c r="Z55" i="49"/>
  <c r="AE41" i="49"/>
  <c r="F51" i="49"/>
  <c r="J51" i="49"/>
  <c r="N51" i="49"/>
  <c r="R51" i="49"/>
  <c r="AG43" i="48"/>
  <c r="AG55" i="48" s="1"/>
  <c r="J54" i="48"/>
  <c r="N54" i="48"/>
  <c r="R54" i="48"/>
  <c r="AE46" i="48"/>
  <c r="AE53" i="48" s="1"/>
  <c r="AB43" i="48"/>
  <c r="Z51" i="47"/>
  <c r="Z54" i="47" s="1"/>
  <c r="Z60" i="47" s="1"/>
  <c r="AG51" i="47"/>
  <c r="AE40" i="47"/>
  <c r="AB40" i="47"/>
  <c r="AB51" i="47" s="1"/>
  <c r="F51" i="47"/>
  <c r="F54" i="47" s="1"/>
  <c r="F60" i="47" s="1"/>
  <c r="AG41" i="46"/>
  <c r="AG49" i="46" s="1"/>
  <c r="Z49" i="46"/>
  <c r="AE37" i="46"/>
  <c r="AE41" i="46" s="1"/>
  <c r="AE49" i="46" s="1"/>
  <c r="F48" i="46"/>
  <c r="J48" i="46"/>
  <c r="AB43" i="45"/>
  <c r="F53" i="45"/>
  <c r="J53" i="45"/>
  <c r="N53" i="45"/>
  <c r="R53" i="45"/>
  <c r="Z60" i="44"/>
  <c r="AE44" i="44"/>
  <c r="R56" i="44"/>
  <c r="Z50" i="43"/>
  <c r="Z53" i="43" s="1"/>
  <c r="Z59" i="43"/>
  <c r="AG48" i="43"/>
  <c r="AG50" i="43" s="1"/>
  <c r="F49" i="43"/>
  <c r="J49" i="43"/>
  <c r="N49" i="43"/>
  <c r="R49" i="43"/>
  <c r="AE43" i="43"/>
  <c r="AE48" i="43" s="1"/>
  <c r="AE52" i="42"/>
  <c r="Z52" i="42"/>
  <c r="Z55" i="42" s="1"/>
  <c r="AG41" i="42"/>
  <c r="J51" i="42"/>
  <c r="F51" i="42"/>
  <c r="N51" i="42"/>
  <c r="R51" i="42"/>
  <c r="AB41" i="42"/>
  <c r="AB52" i="42" s="1"/>
  <c r="AB55" i="42" s="1"/>
  <c r="AB61" i="42" s="1"/>
  <c r="AG43" i="41"/>
  <c r="Z64" i="41"/>
  <c r="AE43" i="41"/>
  <c r="J54" i="41"/>
  <c r="N54" i="41"/>
  <c r="R54" i="41"/>
  <c r="AE46" i="41"/>
  <c r="AE53" i="41" s="1"/>
  <c r="AG41" i="40"/>
  <c r="AG49" i="40" s="1"/>
  <c r="R48" i="40"/>
  <c r="AE37" i="39"/>
  <c r="AE43" i="39" s="1"/>
  <c r="AE54" i="39" s="1"/>
  <c r="F53" i="39"/>
  <c r="J53" i="39"/>
  <c r="R53" i="39"/>
  <c r="AE40" i="38"/>
  <c r="AE51" i="38" s="1"/>
  <c r="AG51" i="38"/>
  <c r="AB40" i="38"/>
  <c r="AB51" i="38" s="1"/>
  <c r="AB54" i="38" s="1"/>
  <c r="AB60" i="38" s="1"/>
  <c r="F51" i="38"/>
  <c r="F54" i="38" s="1"/>
  <c r="F60" i="38" s="1"/>
  <c r="J49" i="36"/>
  <c r="Z40" i="36"/>
  <c r="J49" i="15"/>
  <c r="AG39" i="17"/>
  <c r="AG40" i="17" s="1"/>
  <c r="AE35" i="36"/>
  <c r="AE40" i="36" s="1"/>
  <c r="N53" i="36"/>
  <c r="N59" i="36" s="1"/>
  <c r="AG50" i="1"/>
  <c r="F52" i="32"/>
  <c r="F55" i="32" s="1"/>
  <c r="J52" i="32"/>
  <c r="J55" i="32" s="1"/>
  <c r="J61" i="32" s="1"/>
  <c r="F55" i="28"/>
  <c r="N52" i="32"/>
  <c r="N55" i="32" s="1"/>
  <c r="Z41" i="32"/>
  <c r="Z31" i="32"/>
  <c r="Z31" i="14"/>
  <c r="Z48" i="36"/>
  <c r="AB31" i="15"/>
  <c r="F53" i="26"/>
  <c r="R54" i="28"/>
  <c r="R51" i="32"/>
  <c r="N54" i="26"/>
  <c r="N57" i="26" s="1"/>
  <c r="F55" i="1"/>
  <c r="F61" i="1" s="1"/>
  <c r="AB53" i="28"/>
  <c r="Z48" i="17"/>
  <c r="AG45" i="37"/>
  <c r="AG47" i="37" s="1"/>
  <c r="J49" i="37"/>
  <c r="J52" i="37" s="1"/>
  <c r="J58" i="37" s="1"/>
  <c r="R52" i="32"/>
  <c r="R55" i="32" s="1"/>
  <c r="R61" i="32" s="1"/>
  <c r="N52" i="1"/>
  <c r="N55" i="1" s="1"/>
  <c r="N61" i="1" s="1"/>
  <c r="V55" i="32"/>
  <c r="N49" i="36"/>
  <c r="J55" i="14"/>
  <c r="J58" i="14" s="1"/>
  <c r="J64" i="14" s="1"/>
  <c r="AG41" i="32"/>
  <c r="Z50" i="32"/>
  <c r="R49" i="36"/>
  <c r="AE43" i="36"/>
  <c r="AE48" i="36" s="1"/>
  <c r="F50" i="36"/>
  <c r="Z43" i="28"/>
  <c r="Z40" i="17"/>
  <c r="AB50" i="32"/>
  <c r="V58" i="14"/>
  <c r="V64" i="14" s="1"/>
  <c r="Z31" i="36"/>
  <c r="AB31" i="36"/>
  <c r="J50" i="36"/>
  <c r="J53" i="36" s="1"/>
  <c r="J59" i="36" s="1"/>
  <c r="F54" i="26"/>
  <c r="J53" i="26"/>
  <c r="AB41" i="32"/>
  <c r="AB31" i="14"/>
  <c r="AB41" i="37"/>
  <c r="R48" i="37"/>
  <c r="AE44" i="37"/>
  <c r="AE47" i="37" s="1"/>
  <c r="Z52" i="26"/>
  <c r="V53" i="36"/>
  <c r="V59" i="36" s="1"/>
  <c r="AE35" i="37"/>
  <c r="AE41" i="37" s="1"/>
  <c r="F49" i="37"/>
  <c r="F52" i="37" s="1"/>
  <c r="F58" i="37" s="1"/>
  <c r="V61" i="32"/>
  <c r="AB31" i="32"/>
  <c r="AG41" i="37"/>
  <c r="AB47" i="37"/>
  <c r="Z41" i="37"/>
  <c r="Z47" i="37"/>
  <c r="V52" i="37"/>
  <c r="V58" i="37" s="1"/>
  <c r="Z31" i="37"/>
  <c r="AB31" i="37"/>
  <c r="N49" i="37"/>
  <c r="N52" i="37" s="1"/>
  <c r="N58" i="37" s="1"/>
  <c r="N48" i="37"/>
  <c r="J48" i="37"/>
  <c r="F48" i="37"/>
  <c r="R49" i="37"/>
  <c r="R52" i="37" s="1"/>
  <c r="R58" i="37" s="1"/>
  <c r="R50" i="36"/>
  <c r="R53" i="36" s="1"/>
  <c r="R59" i="36" s="1"/>
  <c r="AE50" i="36"/>
  <c r="AE52" i="36" s="1"/>
  <c r="AG50" i="36"/>
  <c r="F53" i="36"/>
  <c r="F59" i="36" s="1"/>
  <c r="AB50" i="36"/>
  <c r="AE48" i="17"/>
  <c r="AE55" i="16"/>
  <c r="Z31" i="1"/>
  <c r="Z41" i="1"/>
  <c r="AE41" i="1"/>
  <c r="N61" i="32"/>
  <c r="F61" i="32"/>
  <c r="R58" i="28"/>
  <c r="R64" i="28" s="1"/>
  <c r="N58" i="28"/>
  <c r="N64" i="28" s="1"/>
  <c r="J58" i="28"/>
  <c r="J64" i="28" s="1"/>
  <c r="F58" i="28"/>
  <c r="F64" i="28" s="1"/>
  <c r="AB31" i="28"/>
  <c r="Z31" i="28"/>
  <c r="V64" i="28"/>
  <c r="Z52" i="32"/>
  <c r="AG50" i="32"/>
  <c r="AE35" i="32"/>
  <c r="AE41" i="32" s="1"/>
  <c r="AE44" i="32"/>
  <c r="AE50" i="32" s="1"/>
  <c r="N51" i="32"/>
  <c r="J51" i="32"/>
  <c r="F51" i="32"/>
  <c r="AG48" i="17"/>
  <c r="AG52" i="26"/>
  <c r="AE52" i="26"/>
  <c r="AG43" i="26"/>
  <c r="R53" i="26"/>
  <c r="N63" i="26"/>
  <c r="AB52" i="26"/>
  <c r="AB43" i="26"/>
  <c r="Z43" i="26"/>
  <c r="Z54" i="26" s="1"/>
  <c r="N53" i="26"/>
  <c r="AE43" i="26"/>
  <c r="AB43" i="28"/>
  <c r="J54" i="28"/>
  <c r="Z53" i="28"/>
  <c r="AG43" i="28"/>
  <c r="AG55" i="28" s="1"/>
  <c r="AE43" i="28"/>
  <c r="AE53" i="28"/>
  <c r="N54" i="28"/>
  <c r="AE53" i="14"/>
  <c r="N54" i="14"/>
  <c r="AG43" i="14"/>
  <c r="R55" i="14"/>
  <c r="R58" i="14" s="1"/>
  <c r="R64" i="14" s="1"/>
  <c r="F54" i="14"/>
  <c r="AB31" i="26"/>
  <c r="Z31" i="26"/>
  <c r="V57" i="26"/>
  <c r="V63" i="26" s="1"/>
  <c r="J57" i="26"/>
  <c r="J63" i="26" s="1"/>
  <c r="F57" i="26"/>
  <c r="F63" i="26" s="1"/>
  <c r="R54" i="26"/>
  <c r="R57" i="26" s="1"/>
  <c r="R63" i="26" s="1"/>
  <c r="N51" i="1"/>
  <c r="R51" i="1"/>
  <c r="F51" i="1"/>
  <c r="AB50" i="1"/>
  <c r="J55" i="1"/>
  <c r="J61" i="1" s="1"/>
  <c r="Z50" i="1"/>
  <c r="AE44" i="1"/>
  <c r="AE50" i="1" s="1"/>
  <c r="AG41" i="1"/>
  <c r="AB41" i="1"/>
  <c r="V52" i="15"/>
  <c r="V58" i="15" s="1"/>
  <c r="F55" i="14"/>
  <c r="F58" i="14" s="1"/>
  <c r="F64" i="14" s="1"/>
  <c r="Z31" i="17"/>
  <c r="N50" i="17"/>
  <c r="N53" i="17" s="1"/>
  <c r="N59" i="17" s="1"/>
  <c r="R49" i="17"/>
  <c r="AB31" i="17"/>
  <c r="V53" i="17"/>
  <c r="V59" i="17" s="1"/>
  <c r="Z55" i="16"/>
  <c r="J60" i="16"/>
  <c r="J66" i="16" s="1"/>
  <c r="N57" i="16"/>
  <c r="N60" i="16" s="1"/>
  <c r="N66" i="16" s="1"/>
  <c r="Z31" i="16"/>
  <c r="AB31" i="16"/>
  <c r="F57" i="16"/>
  <c r="F60" i="16" s="1"/>
  <c r="F66" i="16" s="1"/>
  <c r="V60" i="16"/>
  <c r="V66" i="16" s="1"/>
  <c r="AG55" i="16"/>
  <c r="AB40" i="17"/>
  <c r="N49" i="17"/>
  <c r="J49" i="17"/>
  <c r="F50" i="17"/>
  <c r="F53" i="17" s="1"/>
  <c r="F59" i="17" s="1"/>
  <c r="J50" i="17"/>
  <c r="AB48" i="17"/>
  <c r="R56" i="16"/>
  <c r="AB55" i="16"/>
  <c r="N56" i="16"/>
  <c r="J56" i="16"/>
  <c r="Z44" i="16"/>
  <c r="AE44" i="16"/>
  <c r="AE57" i="16" s="1"/>
  <c r="AB44" i="16"/>
  <c r="F56" i="16"/>
  <c r="AE43" i="14"/>
  <c r="AE55" i="14" s="1"/>
  <c r="Z43" i="14"/>
  <c r="N55" i="14"/>
  <c r="N58" i="14" s="1"/>
  <c r="N64" i="14" s="1"/>
  <c r="J54" i="14"/>
  <c r="AB43" i="14"/>
  <c r="AB53" i="14"/>
  <c r="R54" i="14"/>
  <c r="AG53" i="14"/>
  <c r="Z53" i="14"/>
  <c r="Z41" i="15"/>
  <c r="N49" i="15"/>
  <c r="J52" i="15"/>
  <c r="J58" i="15" s="1"/>
  <c r="F52" i="15"/>
  <c r="F58" i="15" s="1"/>
  <c r="AB47" i="15"/>
  <c r="Z47" i="15"/>
  <c r="R48" i="15"/>
  <c r="AE41" i="15"/>
  <c r="AE49" i="15" s="1"/>
  <c r="N48" i="15"/>
  <c r="J48" i="15"/>
  <c r="AB41" i="15"/>
  <c r="F48" i="15"/>
  <c r="AG44" i="16"/>
  <c r="AG57" i="16" s="1"/>
  <c r="AG41" i="15"/>
  <c r="AG49" i="15" s="1"/>
  <c r="R49" i="15"/>
  <c r="R52" i="15" s="1"/>
  <c r="R58" i="15" s="1"/>
  <c r="F49" i="17"/>
  <c r="AE40" i="17"/>
  <c r="R50" i="17"/>
  <c r="R53" i="17" s="1"/>
  <c r="R59" i="17" s="1"/>
  <c r="R57" i="16"/>
  <c r="R60" i="16" s="1"/>
  <c r="R66" i="16" s="1"/>
  <c r="AB31" i="1"/>
  <c r="V55" i="1"/>
  <c r="V61" i="1" s="1"/>
  <c r="J51" i="1"/>
  <c r="R52" i="1"/>
  <c r="R55" i="1" s="1"/>
  <c r="R61" i="1" s="1"/>
  <c r="Z61" i="49" l="1"/>
  <c r="Z64" i="48"/>
  <c r="Z58" i="46"/>
  <c r="AB50" i="52"/>
  <c r="Z54" i="57"/>
  <c r="Z57" i="57" s="1"/>
  <c r="Z55" i="32"/>
  <c r="AE57" i="44"/>
  <c r="AE59" i="44" s="1"/>
  <c r="AE57" i="51"/>
  <c r="Z60" i="51"/>
  <c r="Z66" i="51"/>
  <c r="AB57" i="51"/>
  <c r="AB60" i="51" s="1"/>
  <c r="AB66" i="51" s="1"/>
  <c r="AG57" i="51"/>
  <c r="AE59" i="51" s="1"/>
  <c r="AB55" i="28"/>
  <c r="AG52" i="32"/>
  <c r="AG52" i="1"/>
  <c r="AB57" i="44"/>
  <c r="AB60" i="44" s="1"/>
  <c r="AB66" i="44" s="1"/>
  <c r="AE50" i="52"/>
  <c r="AE52" i="52" s="1"/>
  <c r="AG52" i="42"/>
  <c r="AE52" i="49"/>
  <c r="AE54" i="49" s="1"/>
  <c r="AB55" i="48"/>
  <c r="AB58" i="48" s="1"/>
  <c r="AB64" i="48" s="1"/>
  <c r="AE55" i="48"/>
  <c r="AE57" i="48" s="1"/>
  <c r="AB54" i="47"/>
  <c r="AB60" i="47" s="1"/>
  <c r="AE51" i="47"/>
  <c r="AE51" i="40"/>
  <c r="AB52" i="46"/>
  <c r="AB58" i="46" s="1"/>
  <c r="AE56" i="39"/>
  <c r="AB54" i="39"/>
  <c r="AE50" i="43"/>
  <c r="AE52" i="43" s="1"/>
  <c r="AB52" i="49"/>
  <c r="AB55" i="49" s="1"/>
  <c r="AB61" i="49" s="1"/>
  <c r="AG55" i="41"/>
  <c r="AE53" i="47"/>
  <c r="AB52" i="40"/>
  <c r="AB58" i="40" s="1"/>
  <c r="AE51" i="46"/>
  <c r="AB57" i="39"/>
  <c r="AB63" i="39" s="1"/>
  <c r="AB54" i="45"/>
  <c r="AB57" i="45" s="1"/>
  <c r="AB63" i="45" s="1"/>
  <c r="AE56" i="45"/>
  <c r="Z59" i="52"/>
  <c r="Z53" i="52"/>
  <c r="AB53" i="52"/>
  <c r="AB59" i="52" s="1"/>
  <c r="Z52" i="46"/>
  <c r="AB58" i="41"/>
  <c r="AB64" i="41" s="1"/>
  <c r="AE54" i="42"/>
  <c r="AE55" i="41"/>
  <c r="AE53" i="38"/>
  <c r="AB58" i="28"/>
  <c r="AB64" i="28" s="1"/>
  <c r="Z55" i="28"/>
  <c r="Z58" i="28" s="1"/>
  <c r="AB49" i="37"/>
  <c r="AB52" i="37" s="1"/>
  <c r="AB58" i="37" s="1"/>
  <c r="AE55" i="28"/>
  <c r="AE57" i="28" s="1"/>
  <c r="AE49" i="37"/>
  <c r="N52" i="15"/>
  <c r="N58" i="15" s="1"/>
  <c r="Z58" i="15" s="1"/>
  <c r="Z49" i="15"/>
  <c r="AB52" i="1"/>
  <c r="AB55" i="1" s="1"/>
  <c r="AB61" i="1" s="1"/>
  <c r="AB52" i="32"/>
  <c r="AB55" i="32" s="1"/>
  <c r="AB61" i="32" s="1"/>
  <c r="AB53" i="36"/>
  <c r="AB59" i="36" s="1"/>
  <c r="AG49" i="37"/>
  <c r="Z58" i="37"/>
  <c r="Z49" i="37"/>
  <c r="Z52" i="37" s="1"/>
  <c r="Z59" i="36"/>
  <c r="Z50" i="36"/>
  <c r="Z53" i="36" s="1"/>
  <c r="AE50" i="17"/>
  <c r="J53" i="17"/>
  <c r="J59" i="17" s="1"/>
  <c r="Z59" i="17" s="1"/>
  <c r="Z50" i="17"/>
  <c r="Z53" i="17" s="1"/>
  <c r="AE52" i="1"/>
  <c r="Z52" i="15"/>
  <c r="Z61" i="32"/>
  <c r="AE52" i="32"/>
  <c r="AE54" i="32" s="1"/>
  <c r="AG50" i="17"/>
  <c r="AG54" i="26"/>
  <c r="AE54" i="26"/>
  <c r="AB54" i="26"/>
  <c r="AB57" i="26" s="1"/>
  <c r="AB63" i="26" s="1"/>
  <c r="Z64" i="28"/>
  <c r="Z55" i="14"/>
  <c r="Z58" i="14" s="1"/>
  <c r="AG55" i="14"/>
  <c r="AE57" i="14" s="1"/>
  <c r="Z63" i="26"/>
  <c r="Z57" i="26"/>
  <c r="Z66" i="16"/>
  <c r="Z64" i="14"/>
  <c r="Z57" i="16"/>
  <c r="Z60" i="16" s="1"/>
  <c r="AB50" i="17"/>
  <c r="AB53" i="17" s="1"/>
  <c r="AB59" i="17" s="1"/>
  <c r="AB57" i="16"/>
  <c r="AB60" i="16" s="1"/>
  <c r="AB66" i="16" s="1"/>
  <c r="AE59" i="16"/>
  <c r="AB55" i="14"/>
  <c r="AB58" i="14" s="1"/>
  <c r="AB64" i="14" s="1"/>
  <c r="AB49" i="15"/>
  <c r="AB52" i="15" s="1"/>
  <c r="AB58" i="15" s="1"/>
  <c r="AE51" i="15"/>
  <c r="Z61" i="1"/>
  <c r="Z52" i="1"/>
  <c r="Z55" i="1" s="1"/>
  <c r="AE54" i="1" l="1"/>
  <c r="AE57" i="41"/>
  <c r="AE51" i="37"/>
  <c r="AE52" i="17"/>
  <c r="AE56" i="26"/>
  <c r="Z49" i="36"/>
  <c r="V49" i="36"/>
  <c r="V40" i="36"/>
  <c r="V43" i="48"/>
  <c r="V54" i="48"/>
  <c r="Z54" i="48"/>
  <c r="V40" i="47"/>
  <c r="V50" i="47"/>
  <c r="Z50" i="47"/>
  <c r="V41" i="1"/>
  <c r="V51" i="1"/>
  <c r="Z51" i="1"/>
  <c r="V41" i="37"/>
  <c r="V48" i="37"/>
  <c r="Z48" i="37"/>
  <c r="Z56" i="53"/>
  <c r="V56" i="53"/>
  <c r="V44" i="53"/>
  <c r="Z50" i="58"/>
  <c r="V50" i="58"/>
  <c r="V40" i="58"/>
  <c r="Z53" i="39"/>
  <c r="V53" i="39"/>
  <c r="V43" i="39"/>
  <c r="Z49" i="43"/>
  <c r="V49" i="43"/>
  <c r="V40" i="43"/>
  <c r="Z49" i="52"/>
  <c r="V49" i="52"/>
  <c r="V40" i="52"/>
  <c r="Z54" i="41"/>
  <c r="V54" i="41"/>
  <c r="V43" i="41"/>
  <c r="Z54" i="14"/>
  <c r="V54" i="14"/>
  <c r="V43" i="14"/>
  <c r="V40" i="17"/>
  <c r="V49" i="17"/>
  <c r="Z49" i="17"/>
  <c r="V44" i="16"/>
  <c r="V56" i="16"/>
  <c r="Z56" i="16"/>
  <c r="V41" i="55"/>
  <c r="V48" i="55"/>
  <c r="Z48" i="55"/>
  <c r="V41" i="40"/>
  <c r="V48" i="40"/>
  <c r="Z48" i="40"/>
  <c r="Z49" i="56"/>
  <c r="V49" i="56"/>
  <c r="V40" i="56"/>
  <c r="Z56" i="44"/>
  <c r="V56" i="44"/>
  <c r="V44" i="44"/>
  <c r="Z51" i="42"/>
  <c r="V51" i="42"/>
  <c r="V41" i="42"/>
  <c r="Z51" i="32"/>
  <c r="V51" i="32"/>
  <c r="V41" i="32"/>
  <c r="Z54" i="28"/>
  <c r="V54" i="28"/>
  <c r="V43" i="28"/>
  <c r="Z56" i="51"/>
  <c r="V56" i="51"/>
  <c r="V44" i="51"/>
  <c r="Z50" i="38"/>
  <c r="V50" i="38"/>
  <c r="V40" i="38"/>
  <c r="V41" i="46"/>
  <c r="V48" i="46"/>
  <c r="Z48" i="46"/>
  <c r="Z51" i="49"/>
  <c r="V51" i="49"/>
  <c r="V41" i="49"/>
  <c r="V43" i="45"/>
  <c r="V53" i="45"/>
  <c r="Z53" i="45"/>
  <c r="V41" i="15"/>
  <c r="V48" i="15"/>
  <c r="Z48" i="15"/>
  <c r="V43" i="57"/>
  <c r="V53" i="57"/>
  <c r="Z53" i="57"/>
  <c r="V41" i="54"/>
  <c r="V51" i="54"/>
  <c r="Z51" i="54"/>
  <c r="Z53" i="26"/>
  <c r="V53" i="26"/>
  <c r="V43" i="26"/>
  <c r="Z54" i="59"/>
  <c r="V54" i="59"/>
  <c r="V43" i="59"/>
</calcChain>
</file>

<file path=xl/sharedStrings.xml><?xml version="1.0" encoding="utf-8"?>
<sst xmlns="http://schemas.openxmlformats.org/spreadsheetml/2006/main" count="2678" uniqueCount="196">
  <si>
    <t>Lp.</t>
  </si>
  <si>
    <r>
      <rPr>
        <b/>
        <sz val="18"/>
        <rFont val="Calibri"/>
        <family val="2"/>
        <charset val="238"/>
      </rPr>
      <t xml:space="preserve">351203
</t>
    </r>
    <r>
      <rPr>
        <b/>
        <sz val="20"/>
        <rFont val="Calibri"/>
        <family val="2"/>
        <charset val="238"/>
      </rPr>
      <t xml:space="preserve">TECHNIK  INFORMATYK </t>
    </r>
    <r>
      <rPr>
        <b/>
        <sz val="14"/>
        <rFont val="Calibri"/>
        <family val="2"/>
        <charset val="238"/>
      </rPr>
      <t xml:space="preserve">
kwalifikacja I:  INF.02
kwalifikacja II:  INF.03
</t>
    </r>
    <r>
      <rPr>
        <b/>
        <i/>
        <sz val="13"/>
        <rFont val="Calibri"/>
        <family val="2"/>
        <charset val="238"/>
      </rPr>
      <t>OBOWIĄZKOWE ZALĘCIA EDUKACYJNE</t>
    </r>
  </si>
  <si>
    <t>K L A S A</t>
  </si>
  <si>
    <t>Liczba godzin
w cyklu nauczania</t>
  </si>
  <si>
    <r>
      <t xml:space="preserve">ŁĄCZNA  MIN.  LICZBA
 godzin przydzielonych 
</t>
    </r>
    <r>
      <rPr>
        <sz val="14"/>
        <rFont val="Calibri"/>
        <family val="2"/>
        <charset val="238"/>
      </rPr>
      <t>w cyklu nauczania</t>
    </r>
  </si>
  <si>
    <t>I</t>
  </si>
  <si>
    <t>II</t>
  </si>
  <si>
    <t>III</t>
  </si>
  <si>
    <t>IV</t>
  </si>
  <si>
    <t>V</t>
  </si>
  <si>
    <t>PLANOWANA   MIN.  LICZBA  TYGODNI  NAUKI</t>
  </si>
  <si>
    <t>KALENDARZOWA LICZBA  TYGODNI  NAUKI</t>
  </si>
  <si>
    <t>LICZBA  GODZIN  DYDAKTYCZNYCH  TYGODNIOWO</t>
  </si>
  <si>
    <t>śr</t>
  </si>
  <si>
    <t>Język polski</t>
  </si>
  <si>
    <t>Język angielski</t>
  </si>
  <si>
    <t>Język niemiecki</t>
  </si>
  <si>
    <t>Historia</t>
  </si>
  <si>
    <t>Wiedza o społeczeństwie</t>
  </si>
  <si>
    <t>Podstawy przedsiębiorczości</t>
  </si>
  <si>
    <t>Fizyka</t>
  </si>
  <si>
    <t>Geografia</t>
  </si>
  <si>
    <t>Biologia</t>
  </si>
  <si>
    <t>Chemia</t>
  </si>
  <si>
    <r>
      <t xml:space="preserve">Matematyka </t>
    </r>
    <r>
      <rPr>
        <sz val="14"/>
        <rFont val="Calibri"/>
        <family val="2"/>
        <charset val="238"/>
      </rPr>
      <t>-</t>
    </r>
    <r>
      <rPr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</si>
  <si>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t>PP</t>
  </si>
  <si>
    <t>PR</t>
  </si>
  <si>
    <r>
      <t xml:space="preserve">Informatyka </t>
    </r>
    <r>
      <rPr>
        <b/>
        <sz val="14"/>
        <color indexed="8"/>
        <rFont val="Calibri"/>
        <family val="2"/>
        <charset val="238"/>
      </rPr>
      <t>-</t>
    </r>
    <r>
      <rPr>
        <b/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</si>
  <si>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t>Wychowanie fizyczne</t>
  </si>
  <si>
    <t>Edukacja dla bezpieczeństwa</t>
  </si>
  <si>
    <t>Zajęcia z wychowawcą</t>
  </si>
  <si>
    <t>ROZLICZENIE 
GODZIN  PP</t>
  </si>
  <si>
    <t>wg MEN</t>
  </si>
  <si>
    <t>INF.02</t>
  </si>
  <si>
    <t>INF.03</t>
  </si>
  <si>
    <t>Urządzenia techniki komputerowej</t>
  </si>
  <si>
    <t>Sieci komputerowe i urządzenia sieciowe</t>
  </si>
  <si>
    <t>Systemy operacyjne klienckie i serwerowe</t>
  </si>
  <si>
    <t>Witryny i aplikacje internetowe</t>
  </si>
  <si>
    <t>Bazy danych</t>
  </si>
  <si>
    <t>Język angielski zawodowy</t>
  </si>
  <si>
    <r>
      <t xml:space="preserve">RAZEM KSZTAŁCENIE </t>
    </r>
    <r>
      <rPr>
        <b/>
        <sz val="11"/>
        <color indexed="8"/>
        <rFont val="Calibri"/>
        <family val="2"/>
        <charset val="238"/>
      </rPr>
      <t>ZAWODOWE TEORETYCZNE</t>
    </r>
  </si>
  <si>
    <t xml:space="preserve"> -----</t>
  </si>
  <si>
    <r>
      <t xml:space="preserve">RAZEM KSZTAŁCENIE </t>
    </r>
    <r>
      <rPr>
        <b/>
        <sz val="11"/>
        <color indexed="8"/>
        <rFont val="Calibri"/>
        <family val="2"/>
        <charset val="238"/>
      </rPr>
      <t>ZAWODOWE PRAKTYCZNE</t>
    </r>
  </si>
  <si>
    <t>RAZEM PRZEDMIOTY ZAWODOWE</t>
  </si>
  <si>
    <t>ZSP nr 1</t>
  </si>
  <si>
    <t>RAZEM OBOWIĄZKOWE ZAJĘCIA DYDAKTYCZNE</t>
  </si>
  <si>
    <t>TYGODNIOWY WYMIAR GODZIN ZGODNIE Z ROZPORZĄDZENIEM MEN</t>
  </si>
  <si>
    <t>Religia / Etyka</t>
  </si>
  <si>
    <t>Doradztwo zawodowe</t>
  </si>
  <si>
    <r>
      <t xml:space="preserve">10 godzin w 5 letnim cyklu nauczania </t>
    </r>
    <r>
      <rPr>
        <sz val="12"/>
        <color indexed="8"/>
        <rFont val="Calibri"/>
        <family val="2"/>
        <charset val="238"/>
      </rPr>
      <t>- realizacja w ramach WSDZ</t>
    </r>
  </si>
  <si>
    <t>Wychowanie do życia w rodzinie</t>
  </si>
  <si>
    <t>RAZEM GODZIN ZALĘĆ EDUKACYJNYCH</t>
  </si>
  <si>
    <t>Obowiązuje od 1 września 2019 r.</t>
  </si>
  <si>
    <t>Plastyka</t>
  </si>
  <si>
    <t>Diagnostyka i naprawa urządzeń techniki komputerowej
techniki komputerowej</t>
  </si>
  <si>
    <t>Eksploatacja i montaż lokalnej sieci komputerowej</t>
  </si>
  <si>
    <t>Administrowanie systemami operacyjnymi</t>
  </si>
  <si>
    <t>Programowanie aplikacji internetowych</t>
  </si>
  <si>
    <t>Administrowanie bazami danych</t>
  </si>
  <si>
    <t>RAZEM PRZEDMIOTY</t>
  </si>
  <si>
    <t>Przedmioty zawodowe teoretyczne</t>
  </si>
  <si>
    <t>Przedmioty zawodowe praktyczne</t>
  </si>
  <si>
    <t>Technikum 5 -letnie</t>
  </si>
  <si>
    <t>Na podbudowie - szkoły podstawowej</t>
  </si>
  <si>
    <r>
      <t>SZKOLNY PLAN NAUCZANIA</t>
    </r>
    <r>
      <rPr>
        <b/>
        <sz val="16"/>
        <color indexed="8"/>
        <rFont val="Calibri"/>
        <family val="2"/>
        <charset val="238"/>
      </rPr>
      <t xml:space="preserve"> </t>
    </r>
  </si>
  <si>
    <r>
      <t xml:space="preserve"> Praktyka zawodowa:    </t>
    </r>
    <r>
      <rPr>
        <b/>
        <i/>
        <sz val="12"/>
        <rFont val="Calibri"/>
        <family val="2"/>
        <charset val="238"/>
      </rPr>
      <t xml:space="preserve">8 tygodni (280 godzin):                                                                                                                                                                                                       w klasie III - 140 godz. </t>
    </r>
    <r>
      <rPr>
        <i/>
        <sz val="12"/>
        <rFont val="Calibri"/>
        <family val="2"/>
        <charset val="238"/>
      </rPr>
      <t xml:space="preserve">(4 tygodnie) oraz </t>
    </r>
    <r>
      <rPr>
        <b/>
        <i/>
        <sz val="12"/>
        <rFont val="Calibri"/>
        <family val="2"/>
        <charset val="238"/>
      </rPr>
      <t xml:space="preserve"> w klasie IV - 140 godz. </t>
    </r>
    <r>
      <rPr>
        <i/>
        <sz val="12"/>
        <rFont val="Calibri"/>
        <family val="2"/>
        <charset val="238"/>
      </rPr>
      <t xml:space="preserve">(4 tygodnie)
</t>
    </r>
    <r>
      <rPr>
        <i/>
        <sz val="13"/>
        <rFont val="Calibri"/>
        <family val="2"/>
        <charset val="238"/>
      </rPr>
      <t/>
    </r>
  </si>
  <si>
    <t>1R</t>
  </si>
  <si>
    <t>3R</t>
  </si>
  <si>
    <t>1dyr</t>
  </si>
  <si>
    <t>2dyr</t>
  </si>
  <si>
    <t>2R</t>
  </si>
  <si>
    <t>Historia i teraźniejszość</t>
  </si>
  <si>
    <t>Obowiązuje od 1 września 2022 r.</t>
  </si>
  <si>
    <r>
      <rPr>
        <b/>
        <sz val="18"/>
        <rFont val="Calibri"/>
        <family val="2"/>
        <charset val="238"/>
      </rPr>
      <t xml:space="preserve">343404
</t>
    </r>
    <r>
      <rPr>
        <b/>
        <sz val="20"/>
        <rFont val="Calibri"/>
        <family val="2"/>
        <charset val="238"/>
      </rPr>
      <t xml:space="preserve">TECHNIK  ŻWIENIA I USŁUG GASTRONOMICZNYCH </t>
    </r>
    <r>
      <rPr>
        <b/>
        <sz val="14"/>
        <rFont val="Calibri"/>
        <family val="2"/>
        <charset val="238"/>
      </rPr>
      <t xml:space="preserve">
kwalifikacja I:  HGT.02
kwalifikacja II:  HGT.12
</t>
    </r>
    <r>
      <rPr>
        <b/>
        <i/>
        <sz val="13"/>
        <rFont val="Calibri"/>
        <family val="2"/>
        <charset val="238"/>
      </rPr>
      <t>OBOWIĄZKOWE ZALĘCIA EDUKACYJNE</t>
    </r>
  </si>
  <si>
    <t>HGT.02</t>
  </si>
  <si>
    <t>HGT.12</t>
  </si>
  <si>
    <t>Wyposażenie i zasady bezpieczeństwa w gastronomii</t>
  </si>
  <si>
    <t>Podstawy gastronomii</t>
  </si>
  <si>
    <t>Zasady żywienia</t>
  </si>
  <si>
    <t>Usługi gastronomiczne</t>
  </si>
  <si>
    <t>Pracownia gastronomiczna</t>
  </si>
  <si>
    <t>Pracownia obsługi klienta</t>
  </si>
  <si>
    <t>Pracownia planowania żywienia</t>
  </si>
  <si>
    <t>Organizacja produkcji gastronomicznej</t>
  </si>
  <si>
    <t>Kurs umiejętności zawowodych -</t>
  </si>
  <si>
    <t>Informatyka</t>
  </si>
  <si>
    <r>
      <t xml:space="preserve">Biologia - </t>
    </r>
    <r>
      <rPr>
        <b/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</si>
  <si>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r>
      <t xml:space="preserve">Biologia </t>
    </r>
    <r>
      <rPr>
        <b/>
        <sz val="14"/>
        <color indexed="8"/>
        <rFont val="Calibri"/>
        <family val="2"/>
        <charset val="238"/>
      </rPr>
      <t>-</t>
    </r>
    <r>
      <rPr>
        <b/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</si>
  <si>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r>
      <rPr>
        <b/>
        <sz val="18"/>
        <rFont val="Calibri"/>
        <family val="2"/>
        <charset val="238"/>
      </rPr>
      <t xml:space="preserve">324002
</t>
    </r>
    <r>
      <rPr>
        <b/>
        <sz val="20"/>
        <rFont val="Calibri"/>
        <family val="2"/>
        <charset val="238"/>
      </rPr>
      <t xml:space="preserve">TECHNIK  WETERYNARII </t>
    </r>
    <r>
      <rPr>
        <b/>
        <sz val="14"/>
        <rFont val="Calibri"/>
        <family val="2"/>
        <charset val="238"/>
      </rPr>
      <t xml:space="preserve">
kwalifikacja I:  ROL.11
kwalifikacja II:  ROL.12
</t>
    </r>
    <r>
      <rPr>
        <b/>
        <i/>
        <sz val="13"/>
        <rFont val="Calibri"/>
        <family val="2"/>
        <charset val="238"/>
      </rPr>
      <t>OBOWIĄZKOWE ZALĘCIA EDUKACYJNE</t>
    </r>
  </si>
  <si>
    <t>ROL.11</t>
  </si>
  <si>
    <t>ROL.12</t>
  </si>
  <si>
    <t>ROL12</t>
  </si>
  <si>
    <t>Anatomia i fizjologia zwierząt</t>
  </si>
  <si>
    <t>Produkcja zwierzęca</t>
  </si>
  <si>
    <t>Rozród i inseminacja zwierząt</t>
  </si>
  <si>
    <t>Pracownia anatomiczna</t>
  </si>
  <si>
    <t>Pracownia inseminacyjna</t>
  </si>
  <si>
    <t>Przygotowanie do pracy w zawodzie</t>
  </si>
  <si>
    <t>Przepisy ruchu drogowego</t>
  </si>
  <si>
    <t>Diagnostyka weterynaryjna</t>
  </si>
  <si>
    <t>Profilaktyka i leczenie chorób zwierząt</t>
  </si>
  <si>
    <t>Kontrola i nadzór weterynaryjny</t>
  </si>
  <si>
    <t>Pracownia pielęgnacji i behawioryzmu zwierząt</t>
  </si>
  <si>
    <t>Pracownia zootechniczna</t>
  </si>
  <si>
    <t>Pracownia diagnostyczna</t>
  </si>
  <si>
    <t>Pracownia chorób zwierząt</t>
  </si>
  <si>
    <t>Pracownia kontroli  nadzoru weterynaryjnego</t>
  </si>
  <si>
    <r>
      <t xml:space="preserve">Język angielski </t>
    </r>
    <r>
      <rPr>
        <b/>
        <sz val="14"/>
        <color indexed="8"/>
        <rFont val="Calibri"/>
        <family val="2"/>
        <charset val="238"/>
      </rPr>
      <t>-</t>
    </r>
    <r>
      <rPr>
        <b/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</si>
  <si>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r>
      <rPr>
        <b/>
        <sz val="18"/>
        <rFont val="Calibri"/>
        <family val="2"/>
        <charset val="238"/>
      </rPr>
      <t xml:space="preserve">31403
</t>
    </r>
    <r>
      <rPr>
        <b/>
        <sz val="20"/>
        <rFont val="Calibri"/>
        <family val="2"/>
        <charset val="238"/>
      </rPr>
      <t xml:space="preserve">TECHNIK  EKONOMISTA </t>
    </r>
    <r>
      <rPr>
        <b/>
        <sz val="14"/>
        <rFont val="Calibri"/>
        <family val="2"/>
        <charset val="238"/>
      </rPr>
      <t xml:space="preserve">
kwalifikacja I:  EKA.04
kwalifikacja II: EKA.05
</t>
    </r>
    <r>
      <rPr>
        <b/>
        <i/>
        <sz val="13"/>
        <rFont val="Calibri"/>
        <family val="2"/>
        <charset val="238"/>
      </rPr>
      <t>OBOWIĄZKOWE ZALĘCIA EDUKACYJNE</t>
    </r>
  </si>
  <si>
    <t>EKA.04</t>
  </si>
  <si>
    <t>EKA.05</t>
  </si>
  <si>
    <t>Podstawy ekonomii</t>
  </si>
  <si>
    <t>Elementy statystyki opisowej</t>
  </si>
  <si>
    <t>Elementy prawa</t>
  </si>
  <si>
    <t>Praca biurowa</t>
  </si>
  <si>
    <t>Sprzedaż krajowa i zagraniczna</t>
  </si>
  <si>
    <t>Kadry i płace</t>
  </si>
  <si>
    <t>Rozliczenia finansowe jednostek organizacyjnych</t>
  </si>
  <si>
    <t>Język obcy zawodowy</t>
  </si>
  <si>
    <t>Techniki komputerowe w pracy biurowej</t>
  </si>
  <si>
    <t>Systemy komputerowe w sprzedaży</t>
  </si>
  <si>
    <t>Planowanie przedsięwzięć gospodarczych</t>
  </si>
  <si>
    <t>Gospodarka zasobami rzeczowymi</t>
  </si>
  <si>
    <t>Systemy komputerowe w rozliczeniach finansowych</t>
  </si>
  <si>
    <t>Systemy komputerowe w dokumentach kadrowo-płacowych</t>
  </si>
  <si>
    <r>
      <rPr>
        <b/>
        <sz val="18"/>
        <rFont val="Calibri"/>
        <family val="2"/>
        <charset val="238"/>
      </rPr>
      <t xml:space="preserve">31403
</t>
    </r>
    <r>
      <rPr>
        <b/>
        <sz val="20"/>
        <rFont val="Calibri"/>
        <family val="2"/>
        <charset val="238"/>
      </rPr>
      <t xml:space="preserve">TECHNIK  ARCHITEKTURY KRAJOBRAZU </t>
    </r>
    <r>
      <rPr>
        <b/>
        <sz val="14"/>
        <rFont val="Calibri"/>
        <family val="2"/>
        <charset val="238"/>
      </rPr>
      <t xml:space="preserve">
kwalifikacja I:  OGR.03
kwalifikacja II: OGR.04
</t>
    </r>
    <r>
      <rPr>
        <b/>
        <i/>
        <sz val="13"/>
        <rFont val="Calibri"/>
        <family val="2"/>
        <charset val="238"/>
      </rPr>
      <t>OBOWIĄZKOWE ZALĘCIA EDUKACYJNE</t>
    </r>
  </si>
  <si>
    <t>OGR.03</t>
  </si>
  <si>
    <t>OGR.04</t>
  </si>
  <si>
    <t>Ochrona i kształtowanie krajobrazu</t>
  </si>
  <si>
    <t>Obiekty małej architektury krajobrazu</t>
  </si>
  <si>
    <t>Stylizacja ogrodów</t>
  </si>
  <si>
    <t>Rośliny ozdobne w architekturze krajobrazu</t>
  </si>
  <si>
    <t>Projekty obiektów architektury krajobrazu</t>
  </si>
  <si>
    <t>Prace w obiektach architektury krajobrazu</t>
  </si>
  <si>
    <r>
      <rPr>
        <b/>
        <sz val="18"/>
        <rFont val="Calibri"/>
        <family val="2"/>
        <charset val="238"/>
      </rPr>
      <t xml:space="preserve">331402
</t>
    </r>
    <r>
      <rPr>
        <b/>
        <sz val="20"/>
        <rFont val="Calibri"/>
        <family val="2"/>
        <charset val="238"/>
      </rPr>
      <t xml:space="preserve">TECHNIK  AGROBIZNESU </t>
    </r>
    <r>
      <rPr>
        <b/>
        <sz val="14"/>
        <rFont val="Calibri"/>
        <family val="2"/>
        <charset val="238"/>
      </rPr>
      <t xml:space="preserve">
kwalifikacja I:  ROL.04
kwalifikacja II: ROL.05
</t>
    </r>
    <r>
      <rPr>
        <b/>
        <i/>
        <sz val="13"/>
        <rFont val="Calibri"/>
        <family val="2"/>
        <charset val="238"/>
      </rPr>
      <t>OBOWIĄZKOWE ZALĘCIA EDUKACYJNE</t>
    </r>
  </si>
  <si>
    <t>Produkcja roślinna</t>
  </si>
  <si>
    <t>Technika rolnicza</t>
  </si>
  <si>
    <t>Przetwórstwo żywności</t>
  </si>
  <si>
    <t>Działanośc gospodarcza w agrobiznesie</t>
  </si>
  <si>
    <t>Rachunkowość i rozliczenia podatkowe</t>
  </si>
  <si>
    <t>Organizacja przedsiębiorstwa w agrobiznesie</t>
  </si>
  <si>
    <t>Produkcja roślinna w praktyce</t>
  </si>
  <si>
    <t>Produkcja zwierzęca w praktyce</t>
  </si>
  <si>
    <t>Technika rolnicza w praktyce</t>
  </si>
  <si>
    <t>Prowadzenie przetwórstwa spożywczego</t>
  </si>
  <si>
    <t>ROL.04</t>
  </si>
  <si>
    <t>ROL.05</t>
  </si>
  <si>
    <t xml:space="preserve">Informatyka </t>
  </si>
  <si>
    <r>
      <t xml:space="preserve">Język angielski </t>
    </r>
    <r>
      <rPr>
        <b/>
        <sz val="14"/>
        <color indexed="8"/>
        <rFont val="Calibri"/>
        <family val="2"/>
        <charset val="238"/>
      </rPr>
      <t/>
    </r>
  </si>
  <si>
    <t>Geodezja ogólna</t>
  </si>
  <si>
    <t>Geodezja inżynieryjna</t>
  </si>
  <si>
    <t>Prawo w geodezji</t>
  </si>
  <si>
    <t>Kataster i gospodarka nieruchomościami</t>
  </si>
  <si>
    <t>Terenowe ćwiczenia geodezyjne</t>
  </si>
  <si>
    <t>Ćwiczenia obliczeniowe i kartograficzne</t>
  </si>
  <si>
    <t>Geomatyka</t>
  </si>
  <si>
    <t>Rysunek geodezyjny</t>
  </si>
  <si>
    <t>Dokumentacja katasralna</t>
  </si>
  <si>
    <t>BUD.18</t>
  </si>
  <si>
    <t>BUD.19</t>
  </si>
  <si>
    <r>
      <rPr>
        <b/>
        <sz val="18"/>
        <rFont val="Calibri"/>
        <family val="2"/>
        <charset val="238"/>
      </rPr>
      <t xml:space="preserve">311104
</t>
    </r>
    <r>
      <rPr>
        <b/>
        <sz val="20"/>
        <rFont val="Calibri"/>
        <family val="2"/>
        <charset val="238"/>
      </rPr>
      <t>TECHNIK  GEODETA</t>
    </r>
    <r>
      <rPr>
        <b/>
        <sz val="14"/>
        <rFont val="Calibri"/>
        <family val="2"/>
        <charset val="238"/>
      </rPr>
      <t xml:space="preserve">
kwalifikacja I:  BUD.18
kwalifikacja II: BUD.19
</t>
    </r>
    <r>
      <rPr>
        <b/>
        <i/>
        <sz val="13"/>
        <rFont val="Calibri"/>
        <family val="2"/>
        <charset val="238"/>
      </rPr>
      <t>OBOWIĄZKOWE ZALĘCIA EDUKACYJNE</t>
    </r>
  </si>
  <si>
    <t>3dyr</t>
  </si>
  <si>
    <r>
      <t xml:space="preserve">Geografia </t>
    </r>
    <r>
      <rPr>
        <sz val="14"/>
        <rFont val="Calibri"/>
        <family val="2"/>
        <charset val="238"/>
      </rPr>
      <t>-</t>
    </r>
    <r>
      <rPr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</si>
  <si>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t>Matematyka</t>
  </si>
  <si>
    <r>
      <t xml:space="preserve">Bilogia </t>
    </r>
    <r>
      <rPr>
        <sz val="14"/>
        <rFont val="Calibri"/>
        <family val="2"/>
        <charset val="238"/>
      </rPr>
      <t>-</t>
    </r>
    <r>
      <rPr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</si>
  <si>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r>
      <t xml:space="preserve">Geografia  </t>
    </r>
    <r>
      <rPr>
        <sz val="14"/>
        <rFont val="Calibri"/>
        <family val="2"/>
        <charset val="238"/>
      </rPr>
      <t>-</t>
    </r>
    <r>
      <rPr>
        <sz val="14"/>
        <color indexed="62"/>
        <rFont val="Calibri"/>
        <family val="2"/>
        <charset val="238"/>
      </rPr>
      <t xml:space="preserve"> </t>
    </r>
    <r>
      <rPr>
        <b/>
        <sz val="14"/>
        <color indexed="20"/>
        <rFont val="Calibri"/>
        <family val="2"/>
        <charset val="238"/>
      </rPr>
      <t>zakres rozszerzony</t>
    </r>
  </si>
  <si>
    <t>Godziny do dyspozycji dyrektora: w kl. IV zajęcia rozwijając ekompetencje zawodowe, kl. V zajęcia rozwijające z matematyki, j. angielskiego, j. polskiego</t>
  </si>
  <si>
    <t>*</t>
  </si>
  <si>
    <t>Godziny do dyspozycji dyrektora*</t>
  </si>
  <si>
    <r>
      <rPr>
        <b/>
        <sz val="18"/>
        <rFont val="Calibri"/>
        <family val="2"/>
        <charset val="238"/>
      </rPr>
      <t xml:space="preserve">331402
</t>
    </r>
    <r>
      <rPr>
        <b/>
        <sz val="20"/>
        <rFont val="Calibri"/>
        <family val="2"/>
        <charset val="238"/>
      </rPr>
      <t xml:space="preserve">TECHNIK  AGROBIZNESU </t>
    </r>
    <r>
      <rPr>
        <b/>
        <sz val="14"/>
        <rFont val="Calibri"/>
        <family val="2"/>
        <charset val="238"/>
      </rPr>
      <t xml:space="preserve">
kwalifikacja I:  ROL.04
kwalifikacja II: ROL.05
</t>
    </r>
    <r>
      <rPr>
        <b/>
        <i/>
        <sz val="13"/>
        <rFont val="Calibri"/>
        <family val="2"/>
        <charset val="238"/>
      </rPr>
      <t>OBOWIĄZKOWE ZAJĘCIA EDUKACYJNE</t>
    </r>
  </si>
  <si>
    <t>Biznes i zarządzanie</t>
  </si>
  <si>
    <r>
      <t xml:space="preserve">Dodatkowe umiejętności zawodowe </t>
    </r>
    <r>
      <rPr>
        <sz val="12"/>
        <rFont val="Calibri"/>
        <family val="2"/>
        <charset val="238"/>
        <scheme val="minor"/>
      </rPr>
      <t>*(1)</t>
    </r>
  </si>
  <si>
    <t>Godziny do dyspozycji dyrektora: w kl. IV zajęcia rozwijające kompetencje zawodowe, kl. V zajęcia rozwijające zainteresowania z matematyki, j. polskiego</t>
  </si>
  <si>
    <t xml:space="preserve">*(1) Staże uczniowskie u pracodawców </t>
  </si>
  <si>
    <t>Obowiązuje od 1 września 2023r.</t>
  </si>
  <si>
    <t>kwalifikacja I:  ROL.04 Prowadzenie produkcji rolniczej - egzamin klasa 3 sejsa letnia</t>
  </si>
  <si>
    <t>kwalifikacja II: ROL.05 Organizacja i prowadzenie przedsiębiorstwa w agrobiznesie - - egzamin klasa 4 sejsa letnia</t>
  </si>
  <si>
    <t>kwalifikacja I:OGR.03 Projektowanie, urządzanie i pielęgnacja roślinnych obiektów architektury krajobrazu - egzamin klasa 3 sejsa letnia</t>
  </si>
  <si>
    <t>kwalifikacja II: OGR.04 Organizacja prac związanych z budową oraz konserwacją obiektów małej architektury krajobrazu - egzamin klasa 4 sejsa letnia</t>
  </si>
  <si>
    <t>kwalifikacja I: BUD.18 Wykonywanie pomiarów sytuacyjnych, wysokościowych i realizacyjnych oraz opracowywanie wyników tych pomiarów - egzamin klasa 3 sejsa letnia</t>
  </si>
  <si>
    <t>kwalifikacja II: BUD.19 Wykonywanie prac geodezyjnych związanych z katastrem i gospodarką nieruchomościami - egzamin klasa 4 sejsa letnia</t>
  </si>
  <si>
    <t>kwalifikacja I: EKA.04 Prowadzenie dokumentacji w jednostce organizacyjnej - egzamin klasa 3 sejsa letnia</t>
  </si>
  <si>
    <t>kwalifikacja II: EKA.05 Prowadzenie spraw kadrowo-płacowych i gospodarki finansowej jednostek organizacyjnych - egzamin klasa 4 sejsa letnia</t>
  </si>
  <si>
    <t>kwalifikacja I: INF.02 Administracja i eksploatacja systemów komputerowych, urządzeń peryferyjnych i lokalnych sieci komputerowych - egzamin klasa 3 sejsa letnia</t>
  </si>
  <si>
    <t>kwalifikacja II: INF.03 Tworzenie i administrowanie stronami i aplikacjami internetowymi oraz bazami danych - egzamin klasa 4 sejsa letnia</t>
  </si>
  <si>
    <t>kwalifikacja I: IHGT.02 Przygotowywanie i wydywanie dań i lokalnych sieci komputerowych - egzamin klasa 3 sejsa letnia</t>
  </si>
  <si>
    <t>kwalifikacja II: HGT.12 Organizacja żywienia i usług gastronomicznych - egzamin klasa 4 sejsa letnia</t>
  </si>
  <si>
    <t>kwalifikacja I:ROL.11 Prowadzenie chowu i inseminacji zwierząt - egzamin klasa 3 sejsa letnia</t>
  </si>
  <si>
    <t xml:space="preserve"> kwalifikacja II: ROL.12 Wykonywanie weterynaryjnych czynności pomocniczych - egzamin klasa 4 sejsa letnia</t>
  </si>
  <si>
    <t>kwalifikacja II: ROL.05 Organizacja i prowadzenie przedsiębiorstwa w agrobiznesie - egzamin klasa 4 sejsa letnia</t>
  </si>
  <si>
    <t>kwalifikacja I: INF.02 Administracja i eksploatacja systemów komputerowych, urządzeń peryferyjnych  i lokalnych sieci komputerowych - egzamin klasa 3 sejsa letnia</t>
  </si>
  <si>
    <t>kwalifikacja I: IHGT.02 Przygotowywanie i wydywanie dań - egzamin klasa 3 sejsa letnia</t>
  </si>
  <si>
    <t>kwalifikacja II: ROL.12 Wykonywanie weterynaryjnych czynności pomocniczych - egzamin klasa 4 sejsa letnia</t>
  </si>
  <si>
    <t>kwalifikacja I: HGT.02 Przygotowywanie i wydywanie dań - egzamin klasa 3 sejsa letnia</t>
  </si>
  <si>
    <t>kwalifikacja I:EKA.04 Prowadzenie dokumentacji w jednostce organizacyjnej - egzamin klasa 3 sejsa letnia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</si>
</sst>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7">
    <font>
      <sz val="11"/>
      <color theme="1"/>
      <name val="Czcionka tekstu podstawowego"/>
      <family val="2"/>
      <charset val="238"/>
    </font>
    <font>
      <b/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i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b/>
      <sz val="20"/>
      <name val="Calibri"/>
      <family val="2"/>
      <charset val="238"/>
    </font>
    <font>
      <b/>
      <i/>
      <sz val="13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5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15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zcionka tekstu podstawowego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55"/>
      <name val="Calibri"/>
      <family val="2"/>
      <charset val="238"/>
    </font>
    <font>
      <b/>
      <sz val="10"/>
      <color indexed="55"/>
      <name val="Calibri"/>
      <family val="2"/>
      <charset val="238"/>
    </font>
    <font>
      <i/>
      <sz val="12"/>
      <color indexed="55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5"/>
      <name val="Calibri"/>
      <family val="2"/>
      <charset val="238"/>
    </font>
    <font>
      <sz val="13"/>
      <name val="Calibri"/>
      <family val="2"/>
      <charset val="238"/>
    </font>
    <font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9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sz val="15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sz val="14"/>
      <color indexed="62"/>
      <name val="Calibri"/>
      <family val="2"/>
      <charset val="238"/>
    </font>
    <font>
      <b/>
      <sz val="14"/>
      <color indexed="2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color indexed="8"/>
      <name val="Czcionka tekstu podstawowego"/>
      <family val="2"/>
      <charset val="238"/>
    </font>
    <font>
      <i/>
      <sz val="11"/>
      <color rgb="FF990099"/>
      <name val="Calibri"/>
      <family val="2"/>
      <charset val="238"/>
    </font>
    <font>
      <b/>
      <sz val="14"/>
      <color rgb="FF990099"/>
      <name val="Calibri"/>
      <family val="2"/>
      <charset val="238"/>
    </font>
    <font>
      <sz val="9"/>
      <color rgb="FF990099"/>
      <name val="Calibri"/>
      <family val="2"/>
      <charset val="238"/>
    </font>
    <font>
      <b/>
      <sz val="12"/>
      <color rgb="FF990099"/>
      <name val="Calibri"/>
      <family val="2"/>
      <charset val="238"/>
    </font>
    <font>
      <b/>
      <sz val="14"/>
      <color indexed="62"/>
      <name val="Calibri"/>
      <family val="2"/>
      <charset val="238"/>
    </font>
    <font>
      <b/>
      <sz val="12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2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zcionka tekstu podstawowego"/>
      <family val="2"/>
      <charset val="238"/>
    </font>
    <font>
      <b/>
      <sz val="11"/>
      <color indexed="30"/>
      <name val="Czcionka tekstu podstawowego"/>
      <family val="2"/>
      <charset val="238"/>
    </font>
    <font>
      <b/>
      <sz val="11"/>
      <color indexed="17"/>
      <name val="Czcionka tekstu podstawowego"/>
      <charset val="238"/>
    </font>
    <font>
      <b/>
      <sz val="12"/>
      <color indexed="56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30"/>
      <name val="Czcionka tekstu podstawowego"/>
      <charset val="238"/>
    </font>
    <font>
      <sz val="10"/>
      <color indexed="30"/>
      <name val="Czcionka tekstu podstawowego"/>
      <family val="2"/>
      <charset val="238"/>
    </font>
    <font>
      <sz val="15"/>
      <name val="Calibri"/>
      <family val="2"/>
      <charset val="238"/>
      <scheme val="minor"/>
    </font>
    <font>
      <sz val="15"/>
      <name val="Calibri"/>
      <family val="2"/>
      <charset val="1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0070C0"/>
      <name val="Czcionka tekstu podstawowego"/>
      <charset val="238"/>
    </font>
    <font>
      <b/>
      <sz val="14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b/>
      <sz val="13"/>
      <color indexed="8"/>
      <name val="Calibri"/>
      <family val="2"/>
      <charset val="238"/>
    </font>
    <font>
      <sz val="15"/>
      <color indexed="8"/>
      <name val="Calibri"/>
      <family val="2"/>
      <charset val="238"/>
      <scheme val="minor"/>
    </font>
    <font>
      <sz val="15"/>
      <color indexed="8"/>
      <name val="Calibri"/>
      <family val="2"/>
      <charset val="1"/>
    </font>
    <font>
      <sz val="10"/>
      <name val="Czcionka tekstu podstawowego"/>
      <charset val="238"/>
    </font>
    <font>
      <b/>
      <sz val="14"/>
      <color rgb="FF0070C0"/>
      <name val="Calibri"/>
      <family val="2"/>
      <charset val="238"/>
    </font>
    <font>
      <sz val="10"/>
      <color indexed="30"/>
      <name val="Czcionka tekstu podstawowego"/>
      <charset val="238"/>
    </font>
    <font>
      <b/>
      <sz val="14"/>
      <color indexed="9"/>
      <name val="Calibri"/>
      <family val="2"/>
      <charset val="238"/>
    </font>
    <font>
      <b/>
      <sz val="14"/>
      <color indexed="8"/>
      <name val="Czcionka tekstu podstawowego"/>
      <charset val="238"/>
    </font>
    <font>
      <b/>
      <sz val="14"/>
      <color indexed="30"/>
      <name val="Czcionka tekstu podstawowego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color indexed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indexed="40"/>
      <name val="Czcionka tekstu podstawowego"/>
      <charset val="238"/>
    </font>
    <font>
      <i/>
      <sz val="13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1"/>
      <color theme="1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2"/>
      <color indexed="8"/>
      <name val="Garamond"/>
      <family val="1"/>
      <charset val="238"/>
    </font>
    <font>
      <sz val="10"/>
      <color indexed="10"/>
      <name val="Garamond"/>
      <family val="1"/>
      <charset val="238"/>
    </font>
    <font>
      <b/>
      <sz val="14"/>
      <color theme="3" tint="0.3999755851924192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theme="3" tint="0.3999755851924192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3" tint="0.39997558519241921"/>
      <name val="Garamond"/>
      <family val="1"/>
      <charset val="238"/>
    </font>
    <font>
      <sz val="10"/>
      <color theme="3" tint="0.39997558519241921"/>
      <name val="Czcionka tekstu podstawowego"/>
      <charset val="238"/>
    </font>
    <font>
      <b/>
      <sz val="14"/>
      <color rgb="FF00B0F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</font>
    <font>
      <b/>
      <sz val="10"/>
      <color indexed="8"/>
      <name val="Czcionka tekstu podstawowego"/>
      <charset val="238"/>
    </font>
    <font>
      <b/>
      <sz val="10"/>
      <name val="Czcionka tekstu podstawowego"/>
      <charset val="238"/>
    </font>
    <font>
      <b/>
      <sz val="10"/>
      <color indexed="30"/>
      <name val="Czcionka tekstu podstawowego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EF"/>
        <bgColor indexed="9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EFFD"/>
        <bgColor indexed="64"/>
      </patternFill>
    </fill>
    <fill>
      <patternFill patternType="solid">
        <fgColor rgb="FFFFFFF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2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8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8"/>
      </right>
      <top style="hair">
        <color indexed="55"/>
      </top>
      <bottom style="hair">
        <color indexed="55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55"/>
      </right>
      <top/>
      <bottom style="medium">
        <color indexed="8"/>
      </bottom>
      <diagonal/>
    </border>
    <border>
      <left style="thin">
        <color indexed="8"/>
      </left>
      <right style="hair">
        <color indexed="55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55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55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55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55"/>
      </right>
      <top style="hair">
        <color indexed="8"/>
      </top>
      <bottom/>
      <diagonal/>
    </border>
    <border>
      <left style="thin">
        <color indexed="8"/>
      </left>
      <right style="hair">
        <color indexed="55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55"/>
      </right>
      <top/>
      <bottom style="hair">
        <color indexed="8"/>
      </bottom>
      <diagonal/>
    </border>
    <border>
      <left style="thin">
        <color indexed="8"/>
      </left>
      <right style="hair">
        <color indexed="55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55"/>
      </right>
      <top/>
      <bottom/>
      <diagonal/>
    </border>
    <border>
      <left style="thin">
        <color indexed="8"/>
      </left>
      <right style="hair">
        <color indexed="55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55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55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55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55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theme="0" tint="-0.24994659260841701"/>
      </right>
      <top style="medium">
        <color indexed="64"/>
      </top>
      <bottom/>
      <diagonal/>
    </border>
    <border>
      <left style="dotted">
        <color theme="0" tint="-0.24994659260841701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dotted">
        <color theme="0" tint="-0.24994659260841701"/>
      </right>
      <top style="hair">
        <color indexed="64"/>
      </top>
      <bottom/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55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55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55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55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rgb="FF7030A0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ck">
        <color rgb="FF7030A0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ck">
        <color rgb="FF7030A0"/>
      </right>
      <top style="thin">
        <color indexed="8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8"/>
      </bottom>
      <diagonal/>
    </border>
    <border>
      <left/>
      <right style="hair">
        <color indexed="64"/>
      </right>
      <top style="dotted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dashed">
        <color indexed="64"/>
      </bottom>
      <diagonal/>
    </border>
    <border>
      <left/>
      <right style="hair">
        <color indexed="64"/>
      </right>
      <top style="hair">
        <color indexed="8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hair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55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hair">
        <color indexed="55"/>
      </right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 style="dotted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hair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8"/>
      </bottom>
      <diagonal/>
    </border>
    <border>
      <left/>
      <right style="hair">
        <color indexed="8"/>
      </right>
      <top style="dashed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tted">
        <color theme="0" tint="-0.24994659260841701"/>
      </right>
      <top style="hair">
        <color indexed="64"/>
      </top>
      <bottom style="hair">
        <color indexed="8"/>
      </bottom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textRotation="90" wrapText="1"/>
    </xf>
    <xf numFmtId="0" fontId="16" fillId="0" borderId="0" xfId="0" applyFont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/>
    </xf>
    <xf numFmtId="0" fontId="18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2" borderId="29" xfId="0" applyFont="1" applyFill="1" applyBorder="1" applyAlignment="1">
      <alignment vertical="center" wrapText="1"/>
    </xf>
    <xf numFmtId="0" fontId="24" fillId="2" borderId="30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25" fillId="2" borderId="33" xfId="0" applyNumberFormat="1" applyFont="1" applyFill="1" applyBorder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2" fontId="25" fillId="2" borderId="33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30" fillId="2" borderId="37" xfId="0" applyFont="1" applyFill="1" applyBorder="1" applyAlignment="1">
      <alignment vertical="center" wrapText="1"/>
    </xf>
    <xf numFmtId="0" fontId="31" fillId="2" borderId="38" xfId="0" applyFont="1" applyFill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5" fillId="2" borderId="41" xfId="0" applyFont="1" applyFill="1" applyBorder="1" applyAlignment="1">
      <alignment horizontal="center" vertical="center" wrapText="1"/>
    </xf>
    <xf numFmtId="1" fontId="25" fillId="2" borderId="41" xfId="0" applyNumberFormat="1" applyFont="1" applyFill="1" applyBorder="1" applyAlignment="1">
      <alignment horizontal="center" vertical="center" wrapText="1"/>
    </xf>
    <xf numFmtId="2" fontId="25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3" fillId="2" borderId="37" xfId="0" applyFont="1" applyFill="1" applyBorder="1" applyAlignment="1">
      <alignment vertical="center" wrapText="1"/>
    </xf>
    <xf numFmtId="0" fontId="24" fillId="2" borderId="38" xfId="0" applyFont="1" applyFill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0" fillId="2" borderId="8" xfId="0" applyFont="1" applyFill="1" applyBorder="1" applyAlignment="1">
      <alignment vertical="center" wrapText="1"/>
    </xf>
    <xf numFmtId="0" fontId="34" fillId="2" borderId="44" xfId="0" applyFont="1" applyFill="1" applyBorder="1" applyAlignment="1">
      <alignment horizontal="right" vertical="center" wrapText="1"/>
    </xf>
    <xf numFmtId="0" fontId="34" fillId="0" borderId="4" xfId="0" applyFont="1" applyBorder="1" applyAlignment="1">
      <alignment horizontal="right" vertical="center" wrapText="1"/>
    </xf>
    <xf numFmtId="0" fontId="25" fillId="2" borderId="47" xfId="0" applyFont="1" applyFill="1" applyBorder="1" applyAlignment="1">
      <alignment horizontal="center" vertical="center" wrapText="1"/>
    </xf>
    <xf numFmtId="1" fontId="25" fillId="2" borderId="47" xfId="0" applyNumberFormat="1" applyFont="1" applyFill="1" applyBorder="1" applyAlignment="1">
      <alignment horizontal="center" vertical="center" wrapText="1"/>
    </xf>
    <xf numFmtId="2" fontId="25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textRotation="90"/>
    </xf>
    <xf numFmtId="0" fontId="36" fillId="2" borderId="49" xfId="0" applyFont="1" applyFill="1" applyBorder="1" applyAlignment="1">
      <alignment horizontal="right" vertical="center" wrapText="1"/>
    </xf>
    <xf numFmtId="0" fontId="36" fillId="0" borderId="4" xfId="0" applyFont="1" applyBorder="1" applyAlignment="1">
      <alignment horizontal="right" vertical="center" wrapText="1"/>
    </xf>
    <xf numFmtId="0" fontId="38" fillId="2" borderId="5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1" fontId="38" fillId="2" borderId="52" xfId="0" applyNumberFormat="1" applyFont="1" applyFill="1" applyBorder="1" applyAlignment="1">
      <alignment horizontal="center" vertical="center" wrapText="1"/>
    </xf>
    <xf numFmtId="2" fontId="38" fillId="2" borderId="53" xfId="0" applyNumberFormat="1" applyFont="1" applyFill="1" applyBorder="1" applyAlignment="1">
      <alignment horizontal="center" vertical="center" wrapText="1"/>
    </xf>
    <xf numFmtId="2" fontId="38" fillId="2" borderId="22" xfId="0" applyNumberFormat="1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right" vertical="center" wrapText="1"/>
    </xf>
    <xf numFmtId="0" fontId="25" fillId="2" borderId="22" xfId="0" applyFont="1" applyFill="1" applyBorder="1" applyAlignment="1">
      <alignment horizontal="center" vertical="center" wrapText="1"/>
    </xf>
    <xf numFmtId="1" fontId="25" fillId="2" borderId="22" xfId="0" applyNumberFormat="1" applyFont="1" applyFill="1" applyBorder="1" applyAlignment="1">
      <alignment horizontal="center" vertical="center" wrapText="1"/>
    </xf>
    <xf numFmtId="2" fontId="25" fillId="2" borderId="22" xfId="0" applyNumberFormat="1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38" fillId="2" borderId="0" xfId="0" applyNumberFormat="1" applyFont="1" applyFill="1" applyAlignment="1">
      <alignment horizontal="center" vertical="center" wrapText="1"/>
    </xf>
    <xf numFmtId="2" fontId="25" fillId="2" borderId="52" xfId="0" applyNumberFormat="1" applyFont="1" applyFill="1" applyBorder="1" applyAlignment="1">
      <alignment horizontal="center" vertical="center" wrapText="1"/>
    </xf>
    <xf numFmtId="2" fontId="25" fillId="2" borderId="61" xfId="0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30" fillId="2" borderId="63" xfId="0" applyFont="1" applyFill="1" applyBorder="1" applyAlignment="1">
      <alignment vertical="center" wrapText="1"/>
    </xf>
    <xf numFmtId="0" fontId="31" fillId="2" borderId="64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textRotation="90" wrapText="1"/>
    </xf>
    <xf numFmtId="0" fontId="4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6" borderId="8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textRotation="90" wrapText="1"/>
    </xf>
    <xf numFmtId="0" fontId="50" fillId="0" borderId="0" xfId="0" applyFont="1" applyAlignment="1">
      <alignment horizontal="right" vertical="top" wrapText="1"/>
    </xf>
    <xf numFmtId="0" fontId="44" fillId="0" borderId="91" xfId="0" applyFont="1" applyBorder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49" fontId="51" fillId="0" borderId="91" xfId="0" applyNumberFormat="1" applyFont="1" applyBorder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52" fillId="0" borderId="91" xfId="0" applyFont="1" applyBorder="1" applyAlignment="1">
      <alignment horizontal="center" vertical="top" wrapText="1"/>
    </xf>
    <xf numFmtId="0" fontId="48" fillId="0" borderId="91" xfId="0" applyFont="1" applyBorder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3" fillId="0" borderId="9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1" fillId="0" borderId="91" xfId="0" applyFont="1" applyBorder="1" applyAlignment="1">
      <alignment horizontal="center" vertical="top" wrapText="1"/>
    </xf>
    <xf numFmtId="0" fontId="3" fillId="0" borderId="91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6" fillId="0" borderId="82" xfId="0" applyFont="1" applyBorder="1" applyAlignment="1">
      <alignment horizontal="center" vertical="center" textRotation="90" wrapText="1"/>
    </xf>
    <xf numFmtId="0" fontId="58" fillId="0" borderId="22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2" fontId="25" fillId="0" borderId="15" xfId="0" applyNumberFormat="1" applyFont="1" applyBorder="1" applyAlignment="1">
      <alignment horizontal="center" vertical="center" wrapText="1"/>
    </xf>
    <xf numFmtId="2" fontId="60" fillId="0" borderId="11" xfId="0" applyNumberFormat="1" applyFont="1" applyBorder="1" applyAlignment="1">
      <alignment vertical="center"/>
    </xf>
    <xf numFmtId="0" fontId="56" fillId="0" borderId="0" xfId="0" applyFont="1" applyAlignment="1">
      <alignment horizontal="center" vertical="center" textRotation="90" wrapText="1"/>
    </xf>
    <xf numFmtId="0" fontId="23" fillId="0" borderId="2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164" fontId="3" fillId="0" borderId="73" xfId="0" applyNumberFormat="1" applyFont="1" applyBorder="1" applyAlignment="1">
      <alignment horizontal="center" vertical="center" wrapText="1"/>
    </xf>
    <xf numFmtId="2" fontId="3" fillId="0" borderId="73" xfId="0" applyNumberFormat="1" applyFont="1" applyBorder="1" applyAlignment="1">
      <alignment horizontal="center" vertical="center" wrapText="1"/>
    </xf>
    <xf numFmtId="0" fontId="64" fillId="5" borderId="118" xfId="0" applyFont="1" applyFill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5" fillId="5" borderId="118" xfId="0" applyFont="1" applyFill="1" applyBorder="1" applyAlignment="1">
      <alignment horizontal="center" vertical="center"/>
    </xf>
    <xf numFmtId="0" fontId="22" fillId="0" borderId="7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65" fillId="0" borderId="7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2" fontId="25" fillId="2" borderId="6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2" fontId="25" fillId="2" borderId="131" xfId="0" applyNumberFormat="1" applyFont="1" applyFill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71" fillId="0" borderId="7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2" fillId="0" borderId="1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9" fontId="76" fillId="2" borderId="8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78" fillId="2" borderId="0" xfId="0" applyFont="1" applyFill="1" applyAlignment="1">
      <alignment horizontal="center" vertical="center" wrapText="1"/>
    </xf>
    <xf numFmtId="0" fontId="51" fillId="2" borderId="7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79" fillId="0" borderId="0" xfId="0" applyFont="1" applyAlignment="1">
      <alignment horizontal="right" vertical="center" wrapText="1"/>
    </xf>
    <xf numFmtId="0" fontId="31" fillId="2" borderId="142" xfId="0" applyFont="1" applyFill="1" applyBorder="1" applyAlignment="1">
      <alignment vertical="center" wrapText="1"/>
    </xf>
    <xf numFmtId="0" fontId="25" fillId="2" borderId="14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2" fontId="25" fillId="2" borderId="145" xfId="0" applyNumberFormat="1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80" fillId="0" borderId="0" xfId="0" applyFont="1" applyAlignment="1">
      <alignment horizontal="center" vertical="top"/>
    </xf>
    <xf numFmtId="0" fontId="31" fillId="0" borderId="4" xfId="0" applyFont="1" applyBorder="1" applyAlignment="1">
      <alignment horizontal="left" vertical="center" wrapText="1"/>
    </xf>
    <xf numFmtId="0" fontId="18" fillId="2" borderId="14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18" fillId="2" borderId="70" xfId="0" applyFont="1" applyFill="1" applyBorder="1" applyAlignment="1">
      <alignment wrapText="1"/>
    </xf>
    <xf numFmtId="0" fontId="18" fillId="0" borderId="84" xfId="0" applyFont="1" applyBorder="1" applyAlignment="1">
      <alignment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14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3" fillId="0" borderId="150" xfId="0" applyFont="1" applyBorder="1" applyAlignment="1">
      <alignment vertical="center" wrapText="1"/>
    </xf>
    <xf numFmtId="0" fontId="13" fillId="0" borderId="151" xfId="0" applyFont="1" applyBorder="1" applyAlignment="1">
      <alignment vertical="center" wrapText="1"/>
    </xf>
    <xf numFmtId="0" fontId="13" fillId="0" borderId="86" xfId="0" applyFont="1" applyBorder="1" applyAlignment="1">
      <alignment vertical="center" wrapText="1"/>
    </xf>
    <xf numFmtId="0" fontId="13" fillId="0" borderId="152" xfId="0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0" xfId="0" applyFont="1"/>
    <xf numFmtId="0" fontId="44" fillId="0" borderId="153" xfId="0" applyFont="1" applyBorder="1"/>
    <xf numFmtId="0" fontId="18" fillId="0" borderId="153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82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43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85" fillId="0" borderId="0" xfId="0" applyFont="1"/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textRotation="90" wrapText="1"/>
    </xf>
    <xf numFmtId="0" fontId="86" fillId="0" borderId="0" xfId="0" applyFont="1" applyAlignment="1">
      <alignment horizontal="center" vertical="center" textRotation="90"/>
    </xf>
    <xf numFmtId="0" fontId="86" fillId="0" borderId="0" xfId="0" applyFont="1" applyAlignment="1">
      <alignment horizontal="center" vertical="center" wrapText="1"/>
    </xf>
    <xf numFmtId="2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18" fillId="2" borderId="154" xfId="0" applyFont="1" applyFill="1" applyBorder="1" applyAlignment="1">
      <alignment horizontal="center" vertical="center" wrapText="1"/>
    </xf>
    <xf numFmtId="0" fontId="18" fillId="2" borderId="155" xfId="0" applyFont="1" applyFill="1" applyBorder="1" applyAlignment="1">
      <alignment horizontal="center" vertical="center" wrapText="1"/>
    </xf>
    <xf numFmtId="0" fontId="13" fillId="0" borderId="156" xfId="0" applyFont="1" applyBorder="1" applyAlignment="1">
      <alignment vertical="center" wrapText="1"/>
    </xf>
    <xf numFmtId="0" fontId="44" fillId="0" borderId="155" xfId="0" applyFont="1" applyBorder="1"/>
    <xf numFmtId="0" fontId="22" fillId="0" borderId="56" xfId="0" applyFont="1" applyBorder="1" applyAlignment="1">
      <alignment horizontal="center" vertical="center" wrapText="1"/>
    </xf>
    <xf numFmtId="2" fontId="25" fillId="2" borderId="96" xfId="0" applyNumberFormat="1" applyFont="1" applyFill="1" applyBorder="1" applyAlignment="1">
      <alignment horizontal="center" vertical="center" wrapText="1"/>
    </xf>
    <xf numFmtId="2" fontId="25" fillId="2" borderId="97" xfId="0" applyNumberFormat="1" applyFont="1" applyFill="1" applyBorder="1" applyAlignment="1">
      <alignment horizontal="center" vertical="center" wrapText="1"/>
    </xf>
    <xf numFmtId="2" fontId="25" fillId="2" borderId="99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2" fontId="25" fillId="2" borderId="105" xfId="0" applyNumberFormat="1" applyFont="1" applyFill="1" applyBorder="1" applyAlignment="1">
      <alignment horizontal="center" vertical="center" wrapText="1"/>
    </xf>
    <xf numFmtId="0" fontId="25" fillId="2" borderId="105" xfId="0" applyFont="1" applyFill="1" applyBorder="1" applyAlignment="1">
      <alignment horizontal="center" vertical="center" wrapText="1"/>
    </xf>
    <xf numFmtId="2" fontId="25" fillId="2" borderId="108" xfId="0" applyNumberFormat="1" applyFont="1" applyFill="1" applyBorder="1" applyAlignment="1">
      <alignment horizontal="center" vertical="center" wrapText="1"/>
    </xf>
    <xf numFmtId="0" fontId="3" fillId="4" borderId="109" xfId="0" applyFont="1" applyFill="1" applyBorder="1" applyAlignment="1">
      <alignment horizontal="center" vertical="center" wrapText="1"/>
    </xf>
    <xf numFmtId="0" fontId="3" fillId="4" borderId="110" xfId="0" applyFont="1" applyFill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2" fontId="25" fillId="2" borderId="115" xfId="0" applyNumberFormat="1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22" fillId="2" borderId="120" xfId="0" applyFont="1" applyFill="1" applyBorder="1" applyAlignment="1">
      <alignment horizontal="center" vertical="center" wrapText="1"/>
    </xf>
    <xf numFmtId="2" fontId="25" fillId="2" borderId="78" xfId="0" applyNumberFormat="1" applyFont="1" applyFill="1" applyBorder="1" applyAlignment="1">
      <alignment horizontal="center" vertical="center" wrapText="1"/>
    </xf>
    <xf numFmtId="2" fontId="25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8" fillId="0" borderId="124" xfId="0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2" fontId="25" fillId="2" borderId="128" xfId="0" applyNumberFormat="1" applyFont="1" applyFill="1" applyBorder="1" applyAlignment="1">
      <alignment horizontal="center" vertical="center" wrapText="1"/>
    </xf>
    <xf numFmtId="2" fontId="25" fillId="2" borderId="129" xfId="0" applyNumberFormat="1" applyFont="1" applyFill="1" applyBorder="1" applyAlignment="1">
      <alignment horizontal="center" vertical="center" wrapText="1"/>
    </xf>
    <xf numFmtId="2" fontId="25" fillId="2" borderId="130" xfId="0" applyNumberFormat="1" applyFont="1" applyFill="1" applyBorder="1" applyAlignment="1">
      <alignment horizontal="center" vertical="center" wrapText="1"/>
    </xf>
    <xf numFmtId="0" fontId="22" fillId="2" borderId="160" xfId="0" applyFont="1" applyFill="1" applyBorder="1" applyAlignment="1">
      <alignment horizontal="center" vertical="center" wrapText="1"/>
    </xf>
    <xf numFmtId="2" fontId="25" fillId="2" borderId="159" xfId="0" applyNumberFormat="1" applyFont="1" applyFill="1" applyBorder="1" applyAlignment="1">
      <alignment horizontal="center" vertical="center" wrapText="1"/>
    </xf>
    <xf numFmtId="2" fontId="25" fillId="2" borderId="158" xfId="0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 wrapText="1"/>
    </xf>
    <xf numFmtId="0" fontId="22" fillId="2" borderId="113" xfId="0" applyFont="1" applyFill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/>
    </xf>
    <xf numFmtId="0" fontId="22" fillId="2" borderId="83" xfId="0" applyFont="1" applyFill="1" applyBorder="1" applyAlignment="1">
      <alignment horizontal="center" vertical="center" wrapText="1"/>
    </xf>
    <xf numFmtId="0" fontId="66" fillId="3" borderId="126" xfId="0" applyFont="1" applyFill="1" applyBorder="1" applyAlignment="1">
      <alignment horizontal="left" vertical="center" shrinkToFit="1"/>
    </xf>
    <xf numFmtId="0" fontId="66" fillId="3" borderId="127" xfId="0" applyFont="1" applyFill="1" applyBorder="1" applyAlignment="1">
      <alignment horizontal="left" vertical="center" shrinkToFit="1"/>
    </xf>
    <xf numFmtId="0" fontId="57" fillId="3" borderId="126" xfId="0" applyFont="1" applyFill="1" applyBorder="1" applyAlignment="1">
      <alignment horizontal="left" vertical="center" shrinkToFit="1"/>
    </xf>
    <xf numFmtId="0" fontId="57" fillId="3" borderId="127" xfId="0" applyFont="1" applyFill="1" applyBorder="1" applyAlignment="1">
      <alignment horizontal="left" vertical="center" shrinkToFit="1"/>
    </xf>
    <xf numFmtId="0" fontId="69" fillId="4" borderId="126" xfId="0" applyFont="1" applyFill="1" applyBorder="1" applyAlignment="1">
      <alignment horizontal="center" vertical="center" wrapText="1"/>
    </xf>
    <xf numFmtId="0" fontId="3" fillId="4" borderId="127" xfId="0" applyFont="1" applyFill="1" applyBorder="1" applyAlignment="1">
      <alignment vertical="center" wrapText="1"/>
    </xf>
    <xf numFmtId="0" fontId="3" fillId="4" borderId="164" xfId="0" applyFont="1" applyFill="1" applyBorder="1" applyAlignment="1">
      <alignment horizontal="center" vertical="center" wrapText="1"/>
    </xf>
    <xf numFmtId="0" fontId="3" fillId="4" borderId="163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5" fillId="0" borderId="165" xfId="0" applyFont="1" applyBorder="1" applyAlignment="1">
      <alignment horizontal="center" vertical="center"/>
    </xf>
    <xf numFmtId="0" fontId="61" fillId="0" borderId="165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53" fillId="0" borderId="166" xfId="0" applyFont="1" applyBorder="1" applyAlignment="1">
      <alignment horizontal="center" vertical="center"/>
    </xf>
    <xf numFmtId="0" fontId="54" fillId="0" borderId="166" xfId="0" applyFont="1" applyBorder="1" applyAlignment="1">
      <alignment horizontal="center" vertical="center" wrapText="1"/>
    </xf>
    <xf numFmtId="0" fontId="55" fillId="0" borderId="166" xfId="0" applyFont="1" applyBorder="1" applyAlignment="1">
      <alignment horizontal="center" vertical="center"/>
    </xf>
    <xf numFmtId="0" fontId="90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38" fillId="2" borderId="5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06" xfId="0" applyFont="1" applyFill="1" applyBorder="1" applyAlignment="1">
      <alignment horizontal="center" vertical="center" wrapText="1"/>
    </xf>
    <xf numFmtId="0" fontId="3" fillId="4" borderId="107" xfId="0" applyFont="1" applyFill="1" applyBorder="1" applyAlignment="1">
      <alignment horizontal="center" vertical="center" wrapText="1"/>
    </xf>
    <xf numFmtId="0" fontId="59" fillId="7" borderId="126" xfId="0" applyFont="1" applyFill="1" applyBorder="1" applyAlignment="1">
      <alignment horizontal="center" vertical="center" wrapText="1"/>
    </xf>
    <xf numFmtId="0" fontId="59" fillId="7" borderId="127" xfId="0" applyFont="1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0" fontId="3" fillId="5" borderId="11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94" fillId="0" borderId="74" xfId="0" applyFont="1" applyBorder="1" applyAlignment="1">
      <alignment horizontal="center" vertical="center" wrapText="1"/>
    </xf>
    <xf numFmtId="0" fontId="57" fillId="0" borderId="101" xfId="0" applyFont="1" applyBorder="1" applyAlignment="1">
      <alignment horizontal="left" vertical="center" shrinkToFit="1"/>
    </xf>
    <xf numFmtId="0" fontId="57" fillId="0" borderId="102" xfId="0" applyFont="1" applyBorder="1" applyAlignment="1">
      <alignment horizontal="left" vertical="center" shrinkToFit="1"/>
    </xf>
    <xf numFmtId="0" fontId="22" fillId="2" borderId="172" xfId="0" applyFont="1" applyFill="1" applyBorder="1" applyAlignment="1">
      <alignment horizontal="center" vertical="center" wrapText="1"/>
    </xf>
    <xf numFmtId="0" fontId="3" fillId="4" borderId="173" xfId="0" applyFont="1" applyFill="1" applyBorder="1" applyAlignment="1">
      <alignment horizontal="center" vertical="center" wrapText="1"/>
    </xf>
    <xf numFmtId="0" fontId="3" fillId="4" borderId="178" xfId="0" applyFont="1" applyFill="1" applyBorder="1" applyAlignment="1">
      <alignment horizontal="center" vertical="center" wrapText="1"/>
    </xf>
    <xf numFmtId="0" fontId="3" fillId="4" borderId="179" xfId="0" applyFont="1" applyFill="1" applyBorder="1" applyAlignment="1">
      <alignment horizontal="center" vertical="center" wrapText="1"/>
    </xf>
    <xf numFmtId="0" fontId="3" fillId="4" borderId="180" xfId="0" applyFont="1" applyFill="1" applyBorder="1" applyAlignment="1">
      <alignment horizontal="center" vertical="center" wrapText="1"/>
    </xf>
    <xf numFmtId="0" fontId="3" fillId="4" borderId="181" xfId="0" applyFont="1" applyFill="1" applyBorder="1" applyAlignment="1">
      <alignment horizontal="center" vertical="center" wrapText="1"/>
    </xf>
    <xf numFmtId="0" fontId="3" fillId="4" borderId="190" xfId="0" applyFont="1" applyFill="1" applyBorder="1" applyAlignment="1">
      <alignment horizontal="center" vertical="center" wrapText="1"/>
    </xf>
    <xf numFmtId="0" fontId="3" fillId="4" borderId="191" xfId="0" applyFont="1" applyFill="1" applyBorder="1" applyAlignment="1">
      <alignment horizontal="center" vertical="center" wrapText="1"/>
    </xf>
    <xf numFmtId="0" fontId="3" fillId="4" borderId="175" xfId="0" applyFont="1" applyFill="1" applyBorder="1" applyAlignment="1">
      <alignment horizontal="center" vertical="center" wrapText="1"/>
    </xf>
    <xf numFmtId="2" fontId="25" fillId="2" borderId="12" xfId="0" applyNumberFormat="1" applyFont="1" applyFill="1" applyBorder="1" applyAlignment="1">
      <alignment horizontal="center" vertical="center" wrapText="1"/>
    </xf>
    <xf numFmtId="2" fontId="25" fillId="2" borderId="197" xfId="0" applyNumberFormat="1" applyFont="1" applyFill="1" applyBorder="1" applyAlignment="1">
      <alignment horizontal="center" vertical="center" wrapText="1"/>
    </xf>
    <xf numFmtId="2" fontId="25" fillId="2" borderId="200" xfId="0" applyNumberFormat="1" applyFont="1" applyFill="1" applyBorder="1" applyAlignment="1">
      <alignment horizontal="center" vertical="center" wrapText="1"/>
    </xf>
    <xf numFmtId="2" fontId="25" fillId="2" borderId="203" xfId="0" applyNumberFormat="1" applyFont="1" applyFill="1" applyBorder="1" applyAlignment="1">
      <alignment horizontal="center" vertical="center" wrapText="1"/>
    </xf>
    <xf numFmtId="0" fontId="25" fillId="0" borderId="145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3" fillId="4" borderId="208" xfId="0" applyFont="1" applyFill="1" applyBorder="1" applyAlignment="1">
      <alignment horizontal="center" vertical="center" wrapText="1"/>
    </xf>
    <xf numFmtId="0" fontId="3" fillId="4" borderId="209" xfId="0" applyFont="1" applyFill="1" applyBorder="1" applyAlignment="1">
      <alignment horizontal="center" vertical="center" wrapText="1"/>
    </xf>
    <xf numFmtId="2" fontId="25" fillId="2" borderId="210" xfId="0" applyNumberFormat="1" applyFont="1" applyFill="1" applyBorder="1" applyAlignment="1">
      <alignment horizontal="center" vertical="center" wrapText="1"/>
    </xf>
    <xf numFmtId="0" fontId="59" fillId="7" borderId="37" xfId="0" applyFont="1" applyFill="1" applyBorder="1" applyAlignment="1">
      <alignment horizontal="center" vertical="center" wrapText="1"/>
    </xf>
    <xf numFmtId="0" fontId="59" fillId="7" borderId="17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5" fillId="0" borderId="219" xfId="0" applyFont="1" applyBorder="1" applyAlignment="1">
      <alignment horizontal="center" vertical="center"/>
    </xf>
    <xf numFmtId="0" fontId="96" fillId="7" borderId="126" xfId="0" applyFont="1" applyFill="1" applyBorder="1" applyAlignment="1">
      <alignment horizontal="center" vertical="center" wrapText="1"/>
    </xf>
    <xf numFmtId="0" fontId="96" fillId="7" borderId="12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68" fillId="0" borderId="15" xfId="0" applyFont="1" applyBorder="1" applyAlignment="1">
      <alignment horizontal="center" vertical="center"/>
    </xf>
    <xf numFmtId="2" fontId="25" fillId="2" borderId="220" xfId="0" applyNumberFormat="1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center" vertical="center" wrapText="1"/>
    </xf>
    <xf numFmtId="2" fontId="25" fillId="2" borderId="223" xfId="0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7" fillId="0" borderId="101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59" fillId="7" borderId="174" xfId="0" applyFont="1" applyFill="1" applyBorder="1" applyAlignment="1">
      <alignment horizontal="center" vertical="center" wrapText="1"/>
    </xf>
    <xf numFmtId="0" fontId="59" fillId="7" borderId="163" xfId="0" applyFont="1" applyFill="1" applyBorder="1" applyAlignment="1">
      <alignment horizontal="center" vertical="center" wrapText="1"/>
    </xf>
    <xf numFmtId="0" fontId="3" fillId="4" borderId="174" xfId="0" applyFont="1" applyFill="1" applyBorder="1" applyAlignment="1">
      <alignment horizontal="center" vertical="center" wrapText="1"/>
    </xf>
    <xf numFmtId="0" fontId="62" fillId="7" borderId="126" xfId="0" applyFont="1" applyFill="1" applyBorder="1" applyAlignment="1">
      <alignment horizontal="center" vertical="center" wrapText="1"/>
    </xf>
    <xf numFmtId="0" fontId="62" fillId="7" borderId="127" xfId="0" applyFont="1" applyFill="1" applyBorder="1" applyAlignment="1">
      <alignment horizontal="center" vertical="center" wrapText="1"/>
    </xf>
    <xf numFmtId="0" fontId="30" fillId="2" borderId="106" xfId="0" applyFont="1" applyFill="1" applyBorder="1" applyAlignment="1">
      <alignment horizontal="left" vertical="center" wrapText="1"/>
    </xf>
    <xf numFmtId="0" fontId="66" fillId="3" borderId="174" xfId="0" applyFont="1" applyFill="1" applyBorder="1" applyAlignment="1">
      <alignment horizontal="left" vertical="center" shrinkToFit="1"/>
    </xf>
    <xf numFmtId="0" fontId="66" fillId="3" borderId="163" xfId="0" applyFont="1" applyFill="1" applyBorder="1" applyAlignment="1">
      <alignment horizontal="left" vertical="center" shrinkToFit="1"/>
    </xf>
    <xf numFmtId="0" fontId="3" fillId="4" borderId="171" xfId="0" applyFont="1" applyFill="1" applyBorder="1" applyAlignment="1">
      <alignment horizontal="center" vertical="center" wrapText="1"/>
    </xf>
    <xf numFmtId="0" fontId="98" fillId="0" borderId="42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25" fillId="2" borderId="61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vertical="center" wrapText="1"/>
    </xf>
    <xf numFmtId="0" fontId="3" fillId="4" borderId="232" xfId="0" applyFont="1" applyFill="1" applyBorder="1" applyAlignment="1">
      <alignment horizontal="center" vertical="center" wrapText="1"/>
    </xf>
    <xf numFmtId="0" fontId="3" fillId="4" borderId="23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25" fillId="0" borderId="41" xfId="0" applyNumberFormat="1" applyFont="1" applyBorder="1" applyAlignment="1">
      <alignment horizontal="center" vertical="center" wrapText="1"/>
    </xf>
    <xf numFmtId="0" fontId="44" fillId="16" borderId="0" xfId="0" applyFont="1" applyFill="1"/>
    <xf numFmtId="0" fontId="27" fillId="16" borderId="0" xfId="0" applyFont="1" applyFill="1" applyAlignment="1">
      <alignment vertical="center" wrapText="1"/>
    </xf>
    <xf numFmtId="0" fontId="27" fillId="17" borderId="0" xfId="0" applyFont="1" applyFill="1" applyAlignment="1">
      <alignment vertical="center" wrapText="1"/>
    </xf>
    <xf numFmtId="0" fontId="27" fillId="14" borderId="0" xfId="0" applyFont="1" applyFill="1" applyAlignment="1">
      <alignment vertical="center" wrapText="1"/>
    </xf>
    <xf numFmtId="0" fontId="104" fillId="0" borderId="118" xfId="0" applyFont="1" applyBorder="1" applyAlignment="1">
      <alignment horizontal="center" vertical="center"/>
    </xf>
    <xf numFmtId="0" fontId="103" fillId="0" borderId="166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 wrapText="1"/>
    </xf>
    <xf numFmtId="0" fontId="104" fillId="0" borderId="16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0" fontId="3" fillId="12" borderId="39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28" xfId="0" applyFont="1" applyFill="1" applyBorder="1" applyAlignment="1">
      <alignment horizontal="center" vertical="center" wrapText="1"/>
    </xf>
    <xf numFmtId="0" fontId="3" fillId="4" borderId="229" xfId="0" applyFont="1" applyFill="1" applyBorder="1" applyAlignment="1">
      <alignment horizontal="center" vertical="center" wrapText="1"/>
    </xf>
    <xf numFmtId="0" fontId="37" fillId="4" borderId="50" xfId="0" applyFont="1" applyFill="1" applyBorder="1" applyAlignment="1">
      <alignment horizontal="center" vertical="center" wrapText="1"/>
    </xf>
    <xf numFmtId="0" fontId="37" fillId="4" borderId="51" xfId="0" applyFont="1" applyFill="1" applyBorder="1" applyAlignment="1">
      <alignment horizontal="center" vertical="center" wrapText="1"/>
    </xf>
    <xf numFmtId="0" fontId="37" fillId="4" borderId="226" xfId="0" applyFont="1" applyFill="1" applyBorder="1" applyAlignment="1">
      <alignment horizontal="center" vertical="center" wrapText="1"/>
    </xf>
    <xf numFmtId="0" fontId="37" fillId="4" borderId="227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7" fillId="10" borderId="91" xfId="0" applyFont="1" applyFill="1" applyBorder="1" applyAlignment="1">
      <alignment horizontal="center" vertical="center" wrapText="1"/>
    </xf>
    <xf numFmtId="0" fontId="51" fillId="0" borderId="91" xfId="0" applyFont="1" applyBorder="1" applyAlignment="1">
      <alignment horizontal="center" vertical="top" wrapText="1"/>
    </xf>
    <xf numFmtId="0" fontId="3" fillId="5" borderId="75" xfId="0" applyFont="1" applyFill="1" applyBorder="1" applyAlignment="1">
      <alignment horizontal="center" vertical="center"/>
    </xf>
    <xf numFmtId="0" fontId="102" fillId="0" borderId="76" xfId="0" applyFont="1" applyBorder="1" applyAlignment="1">
      <alignment horizontal="center" vertical="center" wrapText="1"/>
    </xf>
    <xf numFmtId="0" fontId="102" fillId="0" borderId="77" xfId="0" applyFont="1" applyBorder="1" applyAlignment="1">
      <alignment horizontal="center" vertical="center"/>
    </xf>
    <xf numFmtId="0" fontId="102" fillId="0" borderId="78" xfId="0" applyFont="1" applyBorder="1" applyAlignment="1">
      <alignment horizontal="center" vertical="center"/>
    </xf>
    <xf numFmtId="0" fontId="102" fillId="0" borderId="79" xfId="0" applyFont="1" applyBorder="1" applyAlignment="1">
      <alignment horizontal="center" vertical="center"/>
    </xf>
    <xf numFmtId="0" fontId="102" fillId="0" borderId="80" xfId="0" applyFont="1" applyBorder="1" applyAlignment="1">
      <alignment horizontal="center" vertical="center"/>
    </xf>
    <xf numFmtId="0" fontId="102" fillId="0" borderId="8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3" fillId="0" borderId="7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103" fillId="0" borderId="167" xfId="0" applyFont="1" applyBorder="1" applyAlignment="1">
      <alignment horizontal="center" vertical="center"/>
    </xf>
    <xf numFmtId="0" fontId="103" fillId="0" borderId="168" xfId="0" applyFont="1" applyBorder="1" applyAlignment="1">
      <alignment horizontal="center" vertical="center"/>
    </xf>
    <xf numFmtId="0" fontId="18" fillId="5" borderId="69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72" xfId="0" applyFont="1" applyFill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57" fillId="0" borderId="101" xfId="0" applyFont="1" applyBorder="1" applyAlignment="1">
      <alignment horizontal="left" vertical="center" wrapText="1"/>
    </xf>
    <xf numFmtId="0" fontId="57" fillId="0" borderId="102" xfId="0" applyFont="1" applyBorder="1" applyAlignment="1">
      <alignment horizontal="left" vertical="center" wrapText="1"/>
    </xf>
    <xf numFmtId="0" fontId="59" fillId="7" borderId="103" xfId="0" applyFont="1" applyFill="1" applyBorder="1" applyAlignment="1">
      <alignment horizontal="center" vertical="center" wrapText="1"/>
    </xf>
    <xf numFmtId="0" fontId="59" fillId="7" borderId="104" xfId="0" applyFont="1" applyFill="1" applyBorder="1" applyAlignment="1">
      <alignment horizontal="center" vertical="center" wrapText="1"/>
    </xf>
    <xf numFmtId="0" fontId="59" fillId="7" borderId="174" xfId="0" applyFont="1" applyFill="1" applyBorder="1" applyAlignment="1">
      <alignment horizontal="center" vertical="center" wrapText="1"/>
    </xf>
    <xf numFmtId="0" fontId="59" fillId="7" borderId="163" xfId="0" applyFont="1" applyFill="1" applyBorder="1" applyAlignment="1">
      <alignment horizontal="center" vertical="center" wrapText="1"/>
    </xf>
    <xf numFmtId="0" fontId="3" fillId="4" borderId="174" xfId="0" applyFont="1" applyFill="1" applyBorder="1" applyAlignment="1">
      <alignment horizontal="center" vertical="center" wrapText="1"/>
    </xf>
    <xf numFmtId="0" fontId="3" fillId="4" borderId="163" xfId="0" applyFont="1" applyFill="1" applyBorder="1" applyAlignment="1">
      <alignment horizontal="center" vertical="center" wrapText="1"/>
    </xf>
    <xf numFmtId="0" fontId="57" fillId="0" borderId="92" xfId="0" applyFont="1" applyBorder="1" applyAlignment="1">
      <alignment horizontal="left" vertical="center" wrapText="1"/>
    </xf>
    <xf numFmtId="0" fontId="57" fillId="0" borderId="93" xfId="0" applyFont="1" applyBorder="1" applyAlignment="1">
      <alignment horizontal="left" vertical="center" wrapText="1"/>
    </xf>
    <xf numFmtId="0" fontId="59" fillId="7" borderId="94" xfId="0" applyFont="1" applyFill="1" applyBorder="1" applyAlignment="1">
      <alignment horizontal="center" vertical="center" wrapText="1"/>
    </xf>
    <xf numFmtId="0" fontId="59" fillId="7" borderId="95" xfId="0" applyFont="1" applyFill="1" applyBorder="1" applyAlignment="1">
      <alignment horizontal="center" vertical="center" wrapText="1"/>
    </xf>
    <xf numFmtId="0" fontId="3" fillId="4" borderId="217" xfId="0" applyFont="1" applyFill="1" applyBorder="1" applyAlignment="1">
      <alignment horizontal="center" vertical="center" wrapText="1"/>
    </xf>
    <xf numFmtId="0" fontId="3" fillId="4" borderId="218" xfId="0" applyFont="1" applyFill="1" applyBorder="1" applyAlignment="1">
      <alignment horizontal="center" vertical="center" wrapText="1"/>
    </xf>
    <xf numFmtId="0" fontId="3" fillId="4" borderId="106" xfId="0" applyFont="1" applyFill="1" applyBorder="1" applyAlignment="1">
      <alignment horizontal="center" vertical="center" wrapText="1"/>
    </xf>
    <xf numFmtId="0" fontId="3" fillId="4" borderId="107" xfId="0" applyFont="1" applyFill="1" applyBorder="1" applyAlignment="1">
      <alignment horizontal="center" vertical="center" wrapText="1"/>
    </xf>
    <xf numFmtId="0" fontId="96" fillId="7" borderId="103" xfId="0" applyFont="1" applyFill="1" applyBorder="1" applyAlignment="1">
      <alignment horizontal="center" vertical="center" wrapText="1"/>
    </xf>
    <xf numFmtId="0" fontId="96" fillId="7" borderId="104" xfId="0" applyFont="1" applyFill="1" applyBorder="1" applyAlignment="1">
      <alignment horizontal="center" vertical="center" wrapText="1"/>
    </xf>
    <xf numFmtId="0" fontId="11" fillId="7" borderId="103" xfId="0" applyFont="1" applyFill="1" applyBorder="1" applyAlignment="1">
      <alignment horizontal="center" vertical="center" wrapText="1"/>
    </xf>
    <xf numFmtId="0" fontId="11" fillId="7" borderId="104" xfId="0" applyFont="1" applyFill="1" applyBorder="1" applyAlignment="1">
      <alignment horizontal="center" vertical="center" wrapText="1"/>
    </xf>
    <xf numFmtId="0" fontId="62" fillId="7" borderId="103" xfId="0" applyFont="1" applyFill="1" applyBorder="1" applyAlignment="1">
      <alignment horizontal="center" vertical="center" wrapText="1"/>
    </xf>
    <xf numFmtId="0" fontId="62" fillId="7" borderId="104" xfId="0" applyFont="1" applyFill="1" applyBorder="1" applyAlignment="1">
      <alignment horizontal="center" vertical="center" wrapText="1"/>
    </xf>
    <xf numFmtId="0" fontId="3" fillId="4" borderId="198" xfId="0" applyFont="1" applyFill="1" applyBorder="1" applyAlignment="1">
      <alignment horizontal="center" vertical="center" wrapText="1"/>
    </xf>
    <xf numFmtId="0" fontId="3" fillId="4" borderId="199" xfId="0" applyFont="1" applyFill="1" applyBorder="1" applyAlignment="1">
      <alignment horizontal="center" vertical="center" wrapText="1"/>
    </xf>
    <xf numFmtId="0" fontId="57" fillId="0" borderId="164" xfId="0" applyFont="1" applyBorder="1" applyAlignment="1">
      <alignment horizontal="left" vertical="center" wrapText="1"/>
    </xf>
    <xf numFmtId="0" fontId="57" fillId="0" borderId="192" xfId="0" applyFont="1" applyBorder="1" applyAlignment="1">
      <alignment horizontal="left" vertical="center" wrapText="1"/>
    </xf>
    <xf numFmtId="0" fontId="62" fillId="7" borderId="174" xfId="0" applyFont="1" applyFill="1" applyBorder="1" applyAlignment="1">
      <alignment horizontal="center" vertical="center" wrapText="1"/>
    </xf>
    <xf numFmtId="0" fontId="62" fillId="7" borderId="163" xfId="0" applyFont="1" applyFill="1" applyBorder="1" applyAlignment="1">
      <alignment horizontal="center" vertical="center" wrapText="1"/>
    </xf>
    <xf numFmtId="0" fontId="11" fillId="7" borderId="174" xfId="0" applyFont="1" applyFill="1" applyBorder="1" applyAlignment="1">
      <alignment horizontal="center" vertical="center" wrapText="1"/>
    </xf>
    <xf numFmtId="0" fontId="11" fillId="7" borderId="163" xfId="0" applyFont="1" applyFill="1" applyBorder="1" applyAlignment="1">
      <alignment horizontal="center" vertical="center" wrapText="1"/>
    </xf>
    <xf numFmtId="0" fontId="22" fillId="5" borderId="116" xfId="0" applyFont="1" applyFill="1" applyBorder="1" applyAlignment="1">
      <alignment horizontal="center" vertical="center" wrapText="1"/>
    </xf>
    <xf numFmtId="0" fontId="22" fillId="5" borderId="69" xfId="0" applyFont="1" applyFill="1" applyBorder="1" applyAlignment="1">
      <alignment horizontal="center" vertical="center" wrapText="1"/>
    </xf>
    <xf numFmtId="0" fontId="3" fillId="5" borderId="117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7" xfId="0" applyFont="1" applyFill="1" applyBorder="1" applyAlignment="1">
      <alignment horizontal="center" vertical="center"/>
    </xf>
    <xf numFmtId="0" fontId="3" fillId="4" borderId="201" xfId="0" applyFont="1" applyFill="1" applyBorder="1" applyAlignment="1">
      <alignment horizontal="center" vertical="center" wrapText="1"/>
    </xf>
    <xf numFmtId="0" fontId="3" fillId="4" borderId="202" xfId="0" applyFont="1" applyFill="1" applyBorder="1" applyAlignment="1">
      <alignment horizontal="center" vertical="center" wrapText="1"/>
    </xf>
    <xf numFmtId="0" fontId="3" fillId="4" borderId="221" xfId="0" applyFont="1" applyFill="1" applyBorder="1" applyAlignment="1">
      <alignment horizontal="center" vertical="center" wrapText="1"/>
    </xf>
    <xf numFmtId="0" fontId="3" fillId="4" borderId="222" xfId="0" applyFont="1" applyFill="1" applyBorder="1" applyAlignment="1">
      <alignment horizontal="center" vertical="center" wrapText="1"/>
    </xf>
    <xf numFmtId="0" fontId="66" fillId="3" borderId="211" xfId="0" applyFont="1" applyFill="1" applyBorder="1" applyAlignment="1">
      <alignment horizontal="left" vertical="center" shrinkToFit="1"/>
    </xf>
    <xf numFmtId="0" fontId="66" fillId="3" borderId="212" xfId="0" applyFont="1" applyFill="1" applyBorder="1" applyAlignment="1">
      <alignment horizontal="left" vertical="center" shrinkToFit="1"/>
    </xf>
    <xf numFmtId="0" fontId="59" fillId="7" borderId="195" xfId="0" applyFont="1" applyFill="1" applyBorder="1" applyAlignment="1">
      <alignment horizontal="center" vertical="center" wrapText="1"/>
    </xf>
    <xf numFmtId="0" fontId="59" fillId="7" borderId="196" xfId="0" applyFont="1" applyFill="1" applyBorder="1" applyAlignment="1">
      <alignment horizontal="center" vertical="center" wrapText="1"/>
    </xf>
    <xf numFmtId="0" fontId="59" fillId="7" borderId="111" xfId="0" applyFont="1" applyFill="1" applyBorder="1" applyAlignment="1">
      <alignment horizontal="center" vertical="center" wrapText="1"/>
    </xf>
    <xf numFmtId="0" fontId="59" fillId="7" borderId="112" xfId="0" applyFont="1" applyFill="1" applyBorder="1" applyAlignment="1">
      <alignment horizontal="center" vertical="center" wrapText="1"/>
    </xf>
    <xf numFmtId="0" fontId="89" fillId="7" borderId="174" xfId="0" applyFont="1" applyFill="1" applyBorder="1" applyAlignment="1">
      <alignment horizontal="center" vertical="center" wrapText="1"/>
    </xf>
    <xf numFmtId="0" fontId="89" fillId="7" borderId="163" xfId="0" applyFont="1" applyFill="1" applyBorder="1" applyAlignment="1">
      <alignment horizontal="center" vertical="center" wrapText="1"/>
    </xf>
    <xf numFmtId="0" fontId="59" fillId="7" borderId="126" xfId="0" applyFont="1" applyFill="1" applyBorder="1" applyAlignment="1">
      <alignment horizontal="center" vertical="center" wrapText="1"/>
    </xf>
    <xf numFmtId="0" fontId="59" fillId="7" borderId="127" xfId="0" applyFont="1" applyFill="1" applyBorder="1" applyAlignment="1">
      <alignment horizontal="center" vertical="center" wrapText="1"/>
    </xf>
    <xf numFmtId="0" fontId="11" fillId="7" borderId="126" xfId="0" applyFont="1" applyFill="1" applyBorder="1" applyAlignment="1">
      <alignment horizontal="center" vertical="center" wrapText="1"/>
    </xf>
    <xf numFmtId="0" fontId="11" fillId="7" borderId="127" xfId="0" applyFont="1" applyFill="1" applyBorder="1" applyAlignment="1">
      <alignment horizontal="center" vertical="center" wrapText="1"/>
    </xf>
    <xf numFmtId="0" fontId="89" fillId="7" borderId="126" xfId="0" applyFont="1" applyFill="1" applyBorder="1" applyAlignment="1">
      <alignment horizontal="center" vertical="center" wrapText="1"/>
    </xf>
    <xf numFmtId="0" fontId="89" fillId="7" borderId="127" xfId="0" applyFont="1" applyFill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7" fillId="8" borderId="161" xfId="0" applyFont="1" applyFill="1" applyBorder="1" applyAlignment="1">
      <alignment horizontal="left" vertical="center" shrinkToFit="1"/>
    </xf>
    <xf numFmtId="0" fontId="57" fillId="8" borderId="162" xfId="0" applyFont="1" applyFill="1" applyBorder="1" applyAlignment="1">
      <alignment horizontal="left" vertical="center" shrinkToFit="1"/>
    </xf>
    <xf numFmtId="0" fontId="3" fillId="4" borderId="134" xfId="0" applyFont="1" applyFill="1" applyBorder="1" applyAlignment="1">
      <alignment horizontal="center" vertical="center" wrapText="1"/>
    </xf>
    <xf numFmtId="0" fontId="3" fillId="4" borderId="135" xfId="0" applyFont="1" applyFill="1" applyBorder="1" applyAlignment="1">
      <alignment horizontal="center" vertical="center" wrapText="1"/>
    </xf>
    <xf numFmtId="0" fontId="3" fillId="4" borderId="193" xfId="0" applyFont="1" applyFill="1" applyBorder="1" applyAlignment="1">
      <alignment horizontal="center" vertical="center" wrapText="1"/>
    </xf>
    <xf numFmtId="0" fontId="3" fillId="4" borderId="194" xfId="0" applyFont="1" applyFill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75" fillId="0" borderId="138" xfId="0" applyFont="1" applyBorder="1" applyAlignment="1">
      <alignment horizontal="center" vertical="center"/>
    </xf>
    <xf numFmtId="0" fontId="75" fillId="0" borderId="139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" vertical="center"/>
    </xf>
    <xf numFmtId="0" fontId="3" fillId="6" borderId="90" xfId="0" applyFont="1" applyFill="1" applyBorder="1" applyAlignment="1">
      <alignment horizontal="center" vertical="center"/>
    </xf>
    <xf numFmtId="0" fontId="3" fillId="6" borderId="137" xfId="0" applyFont="1" applyFill="1" applyBorder="1" applyAlignment="1">
      <alignment horizontal="center" vertical="center"/>
    </xf>
    <xf numFmtId="0" fontId="50" fillId="0" borderId="0" xfId="0" applyFont="1" applyAlignment="1">
      <alignment horizontal="right" vertical="center" wrapText="1"/>
    </xf>
    <xf numFmtId="0" fontId="3" fillId="6" borderId="136" xfId="0" applyFont="1" applyFill="1" applyBorder="1" applyAlignment="1">
      <alignment horizontal="center" vertical="center" wrapText="1"/>
    </xf>
    <xf numFmtId="0" fontId="3" fillId="6" borderId="85" xfId="0" applyFont="1" applyFill="1" applyBorder="1" applyAlignment="1">
      <alignment horizontal="center" vertical="center" wrapText="1"/>
    </xf>
    <xf numFmtId="0" fontId="3" fillId="6" borderId="87" xfId="0" applyFont="1" applyFill="1" applyBorder="1" applyAlignment="1">
      <alignment horizontal="center" vertical="center" wrapText="1"/>
    </xf>
    <xf numFmtId="0" fontId="3" fillId="6" borderId="89" xfId="0" applyFont="1" applyFill="1" applyBorder="1" applyAlignment="1">
      <alignment horizontal="center" vertical="center" wrapText="1"/>
    </xf>
    <xf numFmtId="0" fontId="12" fillId="9" borderId="75" xfId="0" applyFont="1" applyFill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77" fillId="0" borderId="80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51" fillId="2" borderId="74" xfId="0" applyFont="1" applyFill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/>
    </xf>
    <xf numFmtId="0" fontId="3" fillId="9" borderId="116" xfId="0" applyFont="1" applyFill="1" applyBorder="1" applyAlignment="1">
      <alignment horizontal="center" vertical="center" wrapText="1"/>
    </xf>
    <xf numFmtId="0" fontId="3" fillId="9" borderId="69" xfId="0" applyFont="1" applyFill="1" applyBorder="1" applyAlignment="1">
      <alignment horizontal="center" vertical="center" wrapText="1"/>
    </xf>
    <xf numFmtId="0" fontId="12" fillId="9" borderId="71" xfId="0" applyFont="1" applyFill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center" vertical="center" wrapText="1"/>
    </xf>
    <xf numFmtId="0" fontId="18" fillId="0" borderId="146" xfId="0" applyFont="1" applyBorder="1" applyAlignment="1">
      <alignment horizontal="center" vertical="center"/>
    </xf>
    <xf numFmtId="0" fontId="31" fillId="2" borderId="36" xfId="0" applyFont="1" applyFill="1" applyBorder="1" applyAlignment="1">
      <alignment horizontal="left" vertical="center" wrapText="1"/>
    </xf>
    <xf numFmtId="0" fontId="31" fillId="2" borderId="125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31" fillId="2" borderId="147" xfId="0" applyFont="1" applyFill="1" applyBorder="1" applyAlignment="1">
      <alignment vertical="center" wrapText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6" xfId="0" applyFont="1" applyFill="1" applyBorder="1" applyAlignment="1">
      <alignment horizontal="center" vertical="center" wrapText="1"/>
    </xf>
    <xf numFmtId="0" fontId="31" fillId="2" borderId="141" xfId="0" applyFont="1" applyFill="1" applyBorder="1" applyAlignment="1">
      <alignment vertical="center" wrapText="1"/>
    </xf>
    <xf numFmtId="0" fontId="18" fillId="4" borderId="143" xfId="0" applyFont="1" applyFill="1" applyBorder="1" applyAlignment="1">
      <alignment horizontal="center" vertical="center" wrapText="1"/>
    </xf>
    <xf numFmtId="0" fontId="18" fillId="4" borderId="144" xfId="0" applyFont="1" applyFill="1" applyBorder="1" applyAlignment="1">
      <alignment horizontal="center" vertical="center" wrapText="1"/>
    </xf>
    <xf numFmtId="0" fontId="91" fillId="0" borderId="157" xfId="0" applyFont="1" applyBorder="1" applyAlignment="1">
      <alignment horizontal="left" vertical="center" wrapText="1"/>
    </xf>
    <xf numFmtId="0" fontId="91" fillId="0" borderId="150" xfId="0" applyFont="1" applyBorder="1" applyAlignment="1">
      <alignment horizontal="left" vertical="center" wrapText="1"/>
    </xf>
    <xf numFmtId="0" fontId="91" fillId="0" borderId="151" xfId="0" applyFont="1" applyBorder="1" applyAlignment="1">
      <alignment horizontal="left" vertical="center" wrapText="1"/>
    </xf>
    <xf numFmtId="0" fontId="90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8" fillId="0" borderId="68" xfId="0" applyFont="1" applyBorder="1" applyAlignment="1">
      <alignment horizontal="center" vertical="center"/>
    </xf>
    <xf numFmtId="0" fontId="18" fillId="2" borderId="69" xfId="0" applyFont="1" applyFill="1" applyBorder="1" applyAlignment="1">
      <alignment horizontal="center" vertical="center" wrapText="1"/>
    </xf>
    <xf numFmtId="0" fontId="18" fillId="4" borderId="7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/>
    </xf>
    <xf numFmtId="0" fontId="3" fillId="4" borderId="122" xfId="0" applyFont="1" applyFill="1" applyBorder="1" applyAlignment="1">
      <alignment horizontal="center" vertical="center" wrapText="1"/>
    </xf>
    <xf numFmtId="0" fontId="66" fillId="3" borderId="111" xfId="0" applyFont="1" applyFill="1" applyBorder="1" applyAlignment="1">
      <alignment horizontal="left" vertical="center" shrinkToFit="1"/>
    </xf>
    <xf numFmtId="0" fontId="66" fillId="3" borderId="112" xfId="0" applyFont="1" applyFill="1" applyBorder="1" applyAlignment="1">
      <alignment horizontal="left" vertical="center" shrinkToFit="1"/>
    </xf>
    <xf numFmtId="0" fontId="59" fillId="7" borderId="76" xfId="0" applyFont="1" applyFill="1" applyBorder="1" applyAlignment="1">
      <alignment horizontal="center" vertical="center" wrapText="1"/>
    </xf>
    <xf numFmtId="0" fontId="59" fillId="7" borderId="121" xfId="0" applyFont="1" applyFill="1" applyBorder="1" applyAlignment="1">
      <alignment horizontal="center" vertical="center" wrapText="1"/>
    </xf>
    <xf numFmtId="0" fontId="3" fillId="5" borderId="182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64" fillId="0" borderId="76" xfId="0" applyFont="1" applyBorder="1" applyAlignment="1">
      <alignment horizontal="center" vertical="center" wrapText="1"/>
    </xf>
    <xf numFmtId="0" fontId="64" fillId="0" borderId="77" xfId="0" applyFont="1" applyBorder="1" applyAlignment="1">
      <alignment horizontal="center" vertical="center"/>
    </xf>
    <xf numFmtId="0" fontId="64" fillId="0" borderId="78" xfId="0" applyFont="1" applyBorder="1" applyAlignment="1">
      <alignment horizontal="center" vertical="center"/>
    </xf>
    <xf numFmtId="0" fontId="64" fillId="0" borderId="79" xfId="0" applyFont="1" applyBorder="1" applyAlignment="1">
      <alignment horizontal="center" vertical="center"/>
    </xf>
    <xf numFmtId="0" fontId="64" fillId="0" borderId="80" xfId="0" applyFont="1" applyBorder="1" applyAlignment="1">
      <alignment horizontal="center" vertical="center"/>
    </xf>
    <xf numFmtId="0" fontId="64" fillId="0" borderId="81" xfId="0" applyFont="1" applyBorder="1" applyAlignment="1">
      <alignment horizontal="center" vertical="center"/>
    </xf>
    <xf numFmtId="0" fontId="45" fillId="0" borderId="167" xfId="0" applyFont="1" applyBorder="1" applyAlignment="1">
      <alignment horizontal="center" vertical="center"/>
    </xf>
    <xf numFmtId="0" fontId="45" fillId="0" borderId="168" xfId="0" applyFont="1" applyBorder="1" applyAlignment="1">
      <alignment horizontal="center" vertical="center"/>
    </xf>
    <xf numFmtId="0" fontId="3" fillId="4" borderId="231" xfId="0" applyFont="1" applyFill="1" applyBorder="1" applyAlignment="1">
      <alignment horizontal="center" vertical="center" wrapText="1"/>
    </xf>
    <xf numFmtId="0" fontId="3" fillId="4" borderId="230" xfId="0" applyFont="1" applyFill="1" applyBorder="1" applyAlignment="1">
      <alignment horizontal="center" vertical="center" wrapText="1"/>
    </xf>
    <xf numFmtId="0" fontId="3" fillId="4" borderId="164" xfId="0" applyFont="1" applyFill="1" applyBorder="1" applyAlignment="1">
      <alignment horizontal="center" vertical="center" wrapText="1"/>
    </xf>
    <xf numFmtId="0" fontId="59" fillId="7" borderId="198" xfId="0" applyFont="1" applyFill="1" applyBorder="1" applyAlignment="1">
      <alignment horizontal="center" vertical="center" wrapText="1"/>
    </xf>
    <xf numFmtId="0" fontId="59" fillId="7" borderId="199" xfId="0" applyFont="1" applyFill="1" applyBorder="1" applyAlignment="1">
      <alignment horizontal="center" vertical="center" wrapText="1"/>
    </xf>
    <xf numFmtId="0" fontId="3" fillId="4" borderId="192" xfId="0" applyFont="1" applyFill="1" applyBorder="1" applyAlignment="1">
      <alignment horizontal="center" vertical="center" wrapText="1"/>
    </xf>
    <xf numFmtId="0" fontId="62" fillId="7" borderId="126" xfId="0" applyFont="1" applyFill="1" applyBorder="1" applyAlignment="1">
      <alignment horizontal="center" vertical="center" wrapText="1"/>
    </xf>
    <xf numFmtId="0" fontId="62" fillId="7" borderId="127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99" fillId="7" borderId="174" xfId="0" applyFont="1" applyFill="1" applyBorder="1" applyAlignment="1">
      <alignment horizontal="center" vertical="center" wrapText="1"/>
    </xf>
    <xf numFmtId="0" fontId="99" fillId="7" borderId="163" xfId="0" applyFont="1" applyFill="1" applyBorder="1" applyAlignment="1">
      <alignment horizontal="center" vertical="center" wrapText="1"/>
    </xf>
    <xf numFmtId="0" fontId="3" fillId="4" borderId="171" xfId="0" applyFont="1" applyFill="1" applyBorder="1" applyAlignment="1">
      <alignment horizontal="center" vertical="center" wrapText="1"/>
    </xf>
    <xf numFmtId="0" fontId="59" fillId="7" borderId="37" xfId="0" applyFont="1" applyFill="1" applyBorder="1" applyAlignment="1">
      <alignment horizontal="center" vertical="center" wrapText="1"/>
    </xf>
    <xf numFmtId="0" fontId="59" fillId="7" borderId="171" xfId="0" applyFont="1" applyFill="1" applyBorder="1" applyAlignment="1">
      <alignment horizontal="center" vertical="center" wrapText="1"/>
    </xf>
    <xf numFmtId="0" fontId="59" fillId="7" borderId="215" xfId="0" applyFont="1" applyFill="1" applyBorder="1" applyAlignment="1">
      <alignment horizontal="center" vertical="center" wrapText="1"/>
    </xf>
    <xf numFmtId="0" fontId="59" fillId="7" borderId="216" xfId="0" applyFont="1" applyFill="1" applyBorder="1" applyAlignment="1">
      <alignment horizontal="center" vertical="center" wrapText="1"/>
    </xf>
    <xf numFmtId="0" fontId="3" fillId="4" borderId="206" xfId="0" applyFont="1" applyFill="1" applyBorder="1" applyAlignment="1">
      <alignment horizontal="center" vertical="center" wrapText="1"/>
    </xf>
    <xf numFmtId="0" fontId="3" fillId="4" borderId="214" xfId="0" applyFont="1" applyFill="1" applyBorder="1" applyAlignment="1">
      <alignment horizontal="center" vertical="center" wrapText="1"/>
    </xf>
    <xf numFmtId="0" fontId="3" fillId="4" borderId="204" xfId="0" applyFont="1" applyFill="1" applyBorder="1" applyAlignment="1">
      <alignment horizontal="center" vertical="center" wrapText="1"/>
    </xf>
    <xf numFmtId="0" fontId="3" fillId="4" borderId="205" xfId="0" applyFont="1" applyFill="1" applyBorder="1" applyAlignment="1">
      <alignment horizontal="center" vertical="center" wrapText="1"/>
    </xf>
    <xf numFmtId="0" fontId="89" fillId="7" borderId="103" xfId="0" applyFont="1" applyFill="1" applyBorder="1" applyAlignment="1">
      <alignment horizontal="center" vertical="center" wrapText="1"/>
    </xf>
    <xf numFmtId="0" fontId="89" fillId="7" borderId="104" xfId="0" applyFont="1" applyFill="1" applyBorder="1" applyAlignment="1">
      <alignment horizontal="center" vertical="center" wrapText="1"/>
    </xf>
    <xf numFmtId="0" fontId="3" fillId="4" borderId="207" xfId="0" applyFont="1" applyFill="1" applyBorder="1" applyAlignment="1">
      <alignment horizontal="center" vertical="center" wrapText="1"/>
    </xf>
    <xf numFmtId="0" fontId="59" fillId="7" borderId="173" xfId="0" applyFont="1" applyFill="1" applyBorder="1" applyAlignment="1">
      <alignment horizontal="center" vertical="center" wrapText="1"/>
    </xf>
    <xf numFmtId="0" fontId="3" fillId="4" borderId="173" xfId="0" applyFont="1" applyFill="1" applyBorder="1" applyAlignment="1">
      <alignment horizontal="center" vertical="center" wrapText="1"/>
    </xf>
    <xf numFmtId="0" fontId="97" fillId="0" borderId="174" xfId="0" applyFont="1" applyBorder="1" applyAlignment="1">
      <alignment horizontal="center" vertical="center"/>
    </xf>
    <xf numFmtId="0" fontId="97" fillId="0" borderId="163" xfId="0" applyFont="1" applyBorder="1" applyAlignment="1">
      <alignment horizontal="center" vertical="center"/>
    </xf>
    <xf numFmtId="0" fontId="89" fillId="7" borderId="206" xfId="0" applyFont="1" applyFill="1" applyBorder="1" applyAlignment="1">
      <alignment horizontal="center" vertical="center" wrapText="1"/>
    </xf>
    <xf numFmtId="0" fontId="89" fillId="7" borderId="207" xfId="0" applyFont="1" applyFill="1" applyBorder="1" applyAlignment="1">
      <alignment horizontal="center" vertical="center" wrapText="1"/>
    </xf>
    <xf numFmtId="0" fontId="50" fillId="2" borderId="74" xfId="0" applyFont="1" applyFill="1" applyBorder="1" applyAlignment="1">
      <alignment horizontal="center" vertical="center" wrapText="1"/>
    </xf>
    <xf numFmtId="0" fontId="3" fillId="4" borderId="126" xfId="0" applyFont="1" applyFill="1" applyBorder="1" applyAlignment="1">
      <alignment horizontal="center" vertical="center" wrapText="1"/>
    </xf>
    <xf numFmtId="0" fontId="3" fillId="4" borderId="102" xfId="0" applyFont="1" applyFill="1" applyBorder="1" applyAlignment="1">
      <alignment horizontal="center" vertical="center" wrapText="1"/>
    </xf>
    <xf numFmtId="0" fontId="3" fillId="4" borderId="132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133" xfId="0" applyFont="1" applyFill="1" applyBorder="1" applyAlignment="1">
      <alignment horizontal="center" vertical="center" wrapText="1"/>
    </xf>
    <xf numFmtId="0" fontId="3" fillId="4" borderId="1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7" fillId="4" borderId="228" xfId="0" applyFont="1" applyFill="1" applyBorder="1" applyAlignment="1">
      <alignment horizontal="center" vertical="center" wrapText="1"/>
    </xf>
    <xf numFmtId="0" fontId="7" fillId="4" borderId="229" xfId="0" applyFont="1" applyFill="1" applyBorder="1" applyAlignment="1">
      <alignment horizontal="center" vertical="center" wrapText="1"/>
    </xf>
    <xf numFmtId="1" fontId="37" fillId="12" borderId="51" xfId="0" applyNumberFormat="1" applyFont="1" applyFill="1" applyBorder="1" applyAlignment="1">
      <alignment horizontal="center" vertical="center" wrapText="1"/>
    </xf>
    <xf numFmtId="0" fontId="37" fillId="12" borderId="51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3" fillId="4" borderId="188" xfId="0" applyFont="1" applyFill="1" applyBorder="1" applyAlignment="1">
      <alignment horizontal="center" vertical="center" wrapText="1"/>
    </xf>
    <xf numFmtId="0" fontId="3" fillId="4" borderId="189" xfId="0" applyFont="1" applyFill="1" applyBorder="1" applyAlignment="1">
      <alignment horizontal="center" vertical="center" wrapText="1"/>
    </xf>
    <xf numFmtId="0" fontId="3" fillId="4" borderId="185" xfId="0" applyFont="1" applyFill="1" applyBorder="1" applyAlignment="1">
      <alignment horizontal="center" vertical="center" wrapText="1"/>
    </xf>
    <xf numFmtId="0" fontId="3" fillId="4" borderId="186" xfId="0" applyFont="1" applyFill="1" applyBorder="1" applyAlignment="1">
      <alignment horizontal="center" vertical="center" wrapText="1"/>
    </xf>
    <xf numFmtId="0" fontId="3" fillId="4" borderId="176" xfId="0" applyFont="1" applyFill="1" applyBorder="1" applyAlignment="1">
      <alignment horizontal="center" vertical="center" wrapText="1"/>
    </xf>
    <xf numFmtId="0" fontId="3" fillId="4" borderId="187" xfId="0" applyFont="1" applyFill="1" applyBorder="1" applyAlignment="1">
      <alignment horizontal="center" vertical="center" wrapText="1"/>
    </xf>
    <xf numFmtId="0" fontId="59" fillId="7" borderId="183" xfId="0" applyFont="1" applyFill="1" applyBorder="1" applyAlignment="1">
      <alignment horizontal="center" vertical="center" wrapText="1"/>
    </xf>
    <xf numFmtId="0" fontId="59" fillId="7" borderId="184" xfId="0" applyFont="1" applyFill="1" applyBorder="1" applyAlignment="1">
      <alignment horizontal="center" vertical="center" wrapText="1"/>
    </xf>
    <xf numFmtId="0" fontId="3" fillId="4" borderId="177" xfId="0" applyFont="1" applyFill="1" applyBorder="1" applyAlignment="1">
      <alignment horizontal="center" vertical="center" wrapText="1"/>
    </xf>
    <xf numFmtId="0" fontId="66" fillId="3" borderId="174" xfId="0" applyFont="1" applyFill="1" applyBorder="1" applyAlignment="1">
      <alignment horizontal="left" vertical="center" shrinkToFit="1"/>
    </xf>
    <xf numFmtId="0" fontId="66" fillId="3" borderId="163" xfId="0" applyFont="1" applyFill="1" applyBorder="1" applyAlignment="1">
      <alignment horizontal="left" vertical="center" shrinkToFit="1"/>
    </xf>
    <xf numFmtId="0" fontId="57" fillId="3" borderId="164" xfId="0" applyFont="1" applyFill="1" applyBorder="1" applyAlignment="1">
      <alignment horizontal="left" vertical="center" shrinkToFit="1"/>
    </xf>
    <xf numFmtId="0" fontId="57" fillId="3" borderId="163" xfId="0" applyFont="1" applyFill="1" applyBorder="1" applyAlignment="1">
      <alignment horizontal="left" vertical="center" shrinkToFit="1"/>
    </xf>
    <xf numFmtId="0" fontId="95" fillId="4" borderId="126" xfId="0" applyFont="1" applyFill="1" applyBorder="1" applyAlignment="1">
      <alignment horizontal="center" vertical="center" wrapText="1"/>
    </xf>
    <xf numFmtId="0" fontId="95" fillId="4" borderId="102" xfId="0" applyFont="1" applyFill="1" applyBorder="1" applyAlignment="1">
      <alignment horizontal="center" vertical="center" wrapText="1"/>
    </xf>
    <xf numFmtId="0" fontId="95" fillId="4" borderId="198" xfId="0" applyFont="1" applyFill="1" applyBorder="1" applyAlignment="1">
      <alignment horizontal="center" vertical="center" wrapText="1"/>
    </xf>
    <xf numFmtId="0" fontId="95" fillId="4" borderId="199" xfId="0" applyFont="1" applyFill="1" applyBorder="1" applyAlignment="1">
      <alignment horizontal="center" vertical="center" wrapText="1"/>
    </xf>
    <xf numFmtId="0" fontId="66" fillId="3" borderId="164" xfId="0" applyFont="1" applyFill="1" applyBorder="1" applyAlignment="1">
      <alignment horizontal="left" vertical="center" shrinkToFit="1"/>
    </xf>
    <xf numFmtId="0" fontId="89" fillId="7" borderId="198" xfId="0" applyFont="1" applyFill="1" applyBorder="1" applyAlignment="1">
      <alignment horizontal="center" vertical="center" wrapText="1"/>
    </xf>
    <xf numFmtId="0" fontId="89" fillId="7" borderId="199" xfId="0" applyFont="1" applyFill="1" applyBorder="1" applyAlignment="1">
      <alignment horizontal="center" vertical="center" wrapText="1"/>
    </xf>
    <xf numFmtId="0" fontId="57" fillId="0" borderId="169" xfId="0" applyFont="1" applyBorder="1" applyAlignment="1">
      <alignment horizontal="center" vertical="center" shrinkToFit="1"/>
    </xf>
    <xf numFmtId="0" fontId="57" fillId="0" borderId="17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21" borderId="14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135" xfId="0" applyFont="1" applyFill="1" applyBorder="1" applyAlignment="1">
      <alignment horizontal="center" vertical="center" wrapText="1"/>
    </xf>
    <xf numFmtId="0" fontId="30" fillId="2" borderId="106" xfId="0" applyFont="1" applyFill="1" applyBorder="1" applyAlignment="1">
      <alignment horizontal="left" vertical="center" wrapText="1"/>
    </xf>
    <xf numFmtId="0" fontId="22" fillId="0" borderId="113" xfId="0" applyFont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62" fillId="7" borderId="11" xfId="0" applyFont="1" applyFill="1" applyBorder="1" applyAlignment="1">
      <alignment horizontal="center" vertical="center" wrapText="1"/>
    </xf>
    <xf numFmtId="0" fontId="62" fillId="7" borderId="175" xfId="0" applyFont="1" applyFill="1" applyBorder="1" applyAlignment="1">
      <alignment horizontal="center" vertical="center" wrapText="1"/>
    </xf>
    <xf numFmtId="0" fontId="69" fillId="4" borderId="213" xfId="0" applyFont="1" applyFill="1" applyBorder="1" applyAlignment="1">
      <alignment horizontal="center" vertical="center" wrapText="1"/>
    </xf>
    <xf numFmtId="0" fontId="69" fillId="4" borderId="173" xfId="0" applyFont="1" applyFill="1" applyBorder="1" applyAlignment="1">
      <alignment horizontal="center" vertical="center" wrapText="1"/>
    </xf>
    <xf numFmtId="0" fontId="7" fillId="4" borderId="206" xfId="0" applyFont="1" applyFill="1" applyBorder="1" applyAlignment="1">
      <alignment horizontal="center" vertical="center" wrapText="1"/>
    </xf>
    <xf numFmtId="0" fontId="7" fillId="4" borderId="207" xfId="0" applyFont="1" applyFill="1" applyBorder="1" applyAlignment="1">
      <alignment horizontal="center" vertical="center" wrapText="1"/>
    </xf>
    <xf numFmtId="0" fontId="26" fillId="0" borderId="224" xfId="0" applyFont="1" applyBorder="1" applyAlignment="1">
      <alignment horizontal="center" vertical="center"/>
    </xf>
    <xf numFmtId="0" fontId="26" fillId="0" borderId="225" xfId="0" applyFont="1" applyBorder="1" applyAlignment="1">
      <alignment horizontal="center" vertical="center"/>
    </xf>
    <xf numFmtId="0" fontId="3" fillId="4" borderId="213" xfId="0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23" borderId="14" xfId="0" applyFont="1" applyFill="1" applyBorder="1" applyAlignment="1">
      <alignment horizontal="center" vertical="center" wrapText="1"/>
    </xf>
    <xf numFmtId="0" fontId="101" fillId="4" borderId="206" xfId="0" applyFont="1" applyFill="1" applyBorder="1" applyAlignment="1">
      <alignment horizontal="center" vertical="center" wrapText="1"/>
    </xf>
    <xf numFmtId="0" fontId="101" fillId="4" borderId="207" xfId="0" applyFont="1" applyFill="1" applyBorder="1" applyAlignment="1">
      <alignment horizontal="center" vertical="center" wrapText="1"/>
    </xf>
    <xf numFmtId="0" fontId="101" fillId="4" borderId="228" xfId="0" applyFont="1" applyFill="1" applyBorder="1" applyAlignment="1">
      <alignment horizontal="center" vertical="center" wrapText="1"/>
    </xf>
    <xf numFmtId="0" fontId="101" fillId="4" borderId="229" xfId="0" applyFont="1" applyFill="1" applyBorder="1" applyAlignment="1">
      <alignment horizontal="center" vertical="center" wrapText="1"/>
    </xf>
    <xf numFmtId="0" fontId="101" fillId="4" borderId="66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left" vertical="center"/>
    </xf>
    <xf numFmtId="0" fontId="30" fillId="2" borderId="117" xfId="0" applyFont="1" applyFill="1" applyBorder="1" applyAlignment="1">
      <alignment horizontal="left" vertical="center" wrapText="1"/>
    </xf>
    <xf numFmtId="0" fontId="30" fillId="2" borderId="234" xfId="0" applyFont="1" applyFill="1" applyBorder="1" applyAlignment="1">
      <alignment horizontal="left" vertical="center" wrapText="1"/>
    </xf>
    <xf numFmtId="0" fontId="17" fillId="24" borderId="14" xfId="0" applyFont="1" applyFill="1" applyBorder="1" applyAlignment="1">
      <alignment horizontal="center" vertical="center" wrapText="1"/>
    </xf>
    <xf numFmtId="0" fontId="105" fillId="0" borderId="101" xfId="0" applyFont="1" applyBorder="1" applyAlignment="1">
      <alignment horizontal="left" vertical="center" wrapText="1"/>
    </xf>
    <xf numFmtId="0" fontId="105" fillId="0" borderId="102" xfId="0" applyFont="1" applyBorder="1" applyAlignment="1">
      <alignment horizontal="left" vertical="center" wrapText="1"/>
    </xf>
    <xf numFmtId="0" fontId="101" fillId="15" borderId="66" xfId="0" applyFont="1" applyFill="1" applyBorder="1" applyAlignment="1">
      <alignment horizontal="center" vertical="center" wrapText="1"/>
    </xf>
    <xf numFmtId="0" fontId="57" fillId="8" borderId="193" xfId="0" applyFont="1" applyFill="1" applyBorder="1" applyAlignment="1">
      <alignment horizontal="left" vertical="center" shrinkToFit="1"/>
    </xf>
    <xf numFmtId="0" fontId="57" fillId="8" borderId="194" xfId="0" applyFont="1" applyFill="1" applyBorder="1" applyAlignment="1">
      <alignment horizontal="left" vertical="center" shrinkToFit="1"/>
    </xf>
  </cellXfs>
  <cellStyles count="1">
    <cellStyle name="Normalny" xfId="0" builtinId="0"/>
  </cellStyles>
  <dxfs count="128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9"/>
      </font>
    </dxf>
  </dxfs>
  <tableStyles count="0" defaultTableStyle="TableStyleMedium9" defaultPivotStyle="PivotStyleLight16"/>
  <colors>
    <mruColors>
      <color rgb="FFFFFFCC"/>
      <color rgb="FFFFFFFB"/>
      <color rgb="FFFF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43C76D67-5151-4C58-B9E1-8C781FF48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620EC066-3C94-47CB-9D13-578ED66F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1E852839-3115-4BFA-AA21-2A2F53F2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5D1A08BF-0CB9-469A-8EC9-7249F706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F4A41970-FAD7-4556-8EF9-C88AA7FD2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D65F5993-5871-4B81-8335-2EEE3683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DF08D3DD-3F5A-409E-B765-C657BA79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51F26F28-248D-4491-865F-ACE87C2A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C047874B-9BAE-4BE8-A1AD-A70DDB1BE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E9333A81-AE35-4BB0-93CF-26B39294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830DC4FD-7117-4804-895B-54715DC5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F70938-38B9-48B8-AD8C-FB0FC8967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1EC55841-75FF-4AE2-A610-0E6D2F43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FBE9F4C3-1062-41D6-A91D-138C052D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8894008E-F704-45A2-B9EE-C6D42D3C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314AAD6F-EBBE-4DC6-8402-AB39FD34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804A0723-4936-4DBE-A116-7AB7191C6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4E8863BB-75A1-485B-890E-462BB91B5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8D73D951-C98A-4F01-9F7E-3AD8B314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969C57F9-D20A-4FB6-995E-420C91409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765E6F68-0911-4F9B-8423-1332165B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BC4F968B-C882-44F6-97B8-CC6D3FD7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4C9E1441-B4FD-4267-AEDD-E9F1CBABA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5A22A5E0-0398-40B7-9C76-01731255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CC415AB6-F3DB-4ED7-8863-F6FEC5ED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1A589DA9-AFF6-44C3-BDBC-433C6209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A80A6FCC-44F4-4755-94C9-EDCD50A0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EA63C512-5EA8-4BD8-8A12-0D7BACE2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710E6B49-024F-4BB1-A719-14B885BDD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9FF7F25B-31E6-4A35-9585-70CD9E54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7747D14-83C9-48C8-9796-4091E2934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76F07DCC-B4C5-489B-8EFD-1B4B06C9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ADCF8A6F-C80E-4382-8D04-F903F68F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F9FB5585-A7FB-4AF1-B78A-D5E3B5BA8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ECF5D7B4-FC39-44EB-9921-FB20F9D7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D7BC229A-118C-4F4A-82DB-3FCB12B33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EBF55E20-3DCA-40DA-94C1-8F46BA0E6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8AB586C4-4ABF-432D-B45E-3F2BD942E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611A31E3-513A-4149-B174-A5738767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2E21E88D-6D5A-4FF1-88BD-2660DE7A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0655" cy="142660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3A5EFCAD-163C-429C-859F-BC007FBB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838199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A888047F-A2CA-4053-B1C6-41D454B9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6370" cy="142660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5" name="Obraz 4" descr="logo_kolor_przezroczysty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2" name="Obraz 1" descr="logo_kolor_przezroczysty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3" name="Obraz 2" descr="logo_kolor_przezroczysty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0</xdr:row>
      <xdr:rowOff>38100</xdr:rowOff>
    </xdr:from>
    <xdr:to>
      <xdr:col>2</xdr:col>
      <xdr:colOff>1000124</xdr:colOff>
      <xdr:row>3</xdr:row>
      <xdr:rowOff>138829</xdr:rowOff>
    </xdr:to>
    <xdr:pic>
      <xdr:nvPicPr>
        <xdr:cNvPr id="4" name="Obraz 3" descr="logo_kolor_przezroczysty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49" y="38100"/>
          <a:ext cx="1438275" cy="144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D30A-4C06-4696-8851-9DDF69511238}">
  <sheetPr>
    <pageSetUpPr fitToPage="1"/>
  </sheetPr>
  <dimension ref="A1:AI70"/>
  <sheetViews>
    <sheetView view="pageBreakPreview" topLeftCell="A36" zoomScale="70" zoomScaleNormal="70" zoomScaleSheetLayoutView="70" workbookViewId="0">
      <selection activeCell="C69" sqref="C69"/>
    </sheetView>
  </sheetViews>
  <sheetFormatPr defaultColWidth="5.69921875" defaultRowHeight="14.4"/>
  <cols>
    <col min="1" max="1" width="5.69921875" style="208"/>
    <col min="2" max="2" width="5.69921875" style="215"/>
    <col min="3" max="3" width="41.5976562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170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363" t="s">
        <v>6</v>
      </c>
      <c r="K6" s="363"/>
      <c r="L6" s="363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F13+J13+N13+R13+V13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F14+J14+N14+R14+V14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23</v>
      </c>
      <c r="K32" s="278"/>
      <c r="L32" s="278" t="s">
        <v>71</v>
      </c>
      <c r="M32" s="86"/>
      <c r="N32" s="278">
        <v>21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146</v>
      </c>
      <c r="AF33" s="413"/>
      <c r="AG33" s="343" t="s">
        <v>147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136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2</v>
      </c>
      <c r="G36" s="423"/>
      <c r="H36" s="231">
        <f t="shared" si="7"/>
        <v>2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1" si="12">F36+J36+N36+R36+V36</f>
        <v>3</v>
      </c>
      <c r="AA36" s="79"/>
      <c r="AB36" s="418">
        <f t="shared" ref="AB36:AB42" si="13">F36*F$8+J36*J$8+N36*N$8+R36*R$8+V36*V$8</f>
        <v>102</v>
      </c>
      <c r="AC36" s="419"/>
      <c r="AD36" s="115"/>
      <c r="AE36" s="269">
        <f t="shared" ref="AE36:AE40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137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98</v>
      </c>
      <c r="AC37" s="419"/>
      <c r="AD37" s="115"/>
      <c r="AE37" s="269">
        <f t="shared" si="14"/>
        <v>98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138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38"/>
      <c r="O38" s="439"/>
      <c r="P38" s="231">
        <f t="shared" si="9"/>
        <v>0</v>
      </c>
      <c r="Q38" s="73"/>
      <c r="R38" s="440">
        <v>1</v>
      </c>
      <c r="S38" s="441"/>
      <c r="T38" s="231">
        <f t="shared" si="10"/>
        <v>0.89473684210526316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/>
      <c r="AF38" s="2"/>
      <c r="AG38" s="230">
        <f>AB38</f>
        <v>30</v>
      </c>
      <c r="AH38" s="208"/>
      <c r="AI38" s="208"/>
    </row>
    <row r="39" spans="1:35" ht="24.9" customHeight="1">
      <c r="A39" s="116"/>
      <c r="B39" s="236">
        <v>21</v>
      </c>
      <c r="C39" s="444" t="s">
        <v>40</v>
      </c>
      <c r="D39" s="445"/>
      <c r="E39" s="112"/>
      <c r="F39" s="280"/>
      <c r="G39" s="281"/>
      <c r="H39" s="233"/>
      <c r="I39" s="73"/>
      <c r="J39" s="312"/>
      <c r="K39" s="313"/>
      <c r="L39" s="231"/>
      <c r="M39" s="74"/>
      <c r="N39" s="448">
        <v>1</v>
      </c>
      <c r="O39" s="449"/>
      <c r="P39" s="231">
        <f t="shared" si="9"/>
        <v>0.89473684210526316</v>
      </c>
      <c r="Q39" s="73"/>
      <c r="R39" s="448"/>
      <c r="S39" s="449"/>
      <c r="T39" s="231"/>
      <c r="U39" s="73"/>
      <c r="V39" s="324"/>
      <c r="W39" s="266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>
        <v>30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444" t="s">
        <v>99</v>
      </c>
      <c r="D40" s="445"/>
      <c r="E40" s="112"/>
      <c r="F40" s="280"/>
      <c r="G40" s="281"/>
      <c r="H40" s="233"/>
      <c r="I40" s="73"/>
      <c r="J40" s="312"/>
      <c r="K40" s="313"/>
      <c r="L40" s="231"/>
      <c r="M40" s="74"/>
      <c r="N40" s="448">
        <v>1</v>
      </c>
      <c r="O40" s="449"/>
      <c r="P40" s="231">
        <f t="shared" si="9"/>
        <v>0.89473684210526316</v>
      </c>
      <c r="Q40" s="73"/>
      <c r="R40" s="325"/>
      <c r="S40" s="326"/>
      <c r="T40" s="231"/>
      <c r="U40" s="73"/>
      <c r="V40" s="324"/>
      <c r="W40" s="266"/>
      <c r="X40" s="225"/>
      <c r="Y40" s="79"/>
      <c r="Z40" s="226">
        <f t="shared" si="12"/>
        <v>1</v>
      </c>
      <c r="AA40" s="79"/>
      <c r="AB40" s="418">
        <f t="shared" si="13"/>
        <v>30</v>
      </c>
      <c r="AC40" s="419"/>
      <c r="AD40" s="115"/>
      <c r="AE40" s="229">
        <f t="shared" si="14"/>
        <v>30</v>
      </c>
      <c r="AF40" s="2"/>
      <c r="AG40" s="230"/>
      <c r="AH40" s="208"/>
      <c r="AI40" s="208"/>
    </row>
    <row r="41" spans="1:35" ht="24.9" customHeight="1">
      <c r="A41" s="116"/>
      <c r="B41" s="236">
        <v>23</v>
      </c>
      <c r="C41" s="444" t="s">
        <v>139</v>
      </c>
      <c r="D41" s="445"/>
      <c r="E41" s="112"/>
      <c r="F41" s="280"/>
      <c r="G41" s="281"/>
      <c r="H41" s="233">
        <f t="shared" si="7"/>
        <v>0</v>
      </c>
      <c r="I41" s="73"/>
      <c r="J41" s="446">
        <v>1</v>
      </c>
      <c r="K41" s="447"/>
      <c r="L41" s="231">
        <f t="shared" si="8"/>
        <v>1</v>
      </c>
      <c r="M41" s="74"/>
      <c r="N41" s="446">
        <v>1</v>
      </c>
      <c r="O41" s="447"/>
      <c r="P41" s="231">
        <f t="shared" si="9"/>
        <v>0.89473684210526316</v>
      </c>
      <c r="Q41" s="73"/>
      <c r="R41" s="446">
        <v>4</v>
      </c>
      <c r="S41" s="447"/>
      <c r="T41" s="231">
        <f t="shared" si="10"/>
        <v>3.5789473684210527</v>
      </c>
      <c r="U41" s="73"/>
      <c r="V41" s="426"/>
      <c r="W41" s="427"/>
      <c r="X41" s="225"/>
      <c r="Y41" s="79"/>
      <c r="Z41" s="226">
        <f t="shared" si="12"/>
        <v>6</v>
      </c>
      <c r="AA41" s="79"/>
      <c r="AB41" s="418">
        <f t="shared" si="13"/>
        <v>184</v>
      </c>
      <c r="AC41" s="419"/>
      <c r="AD41" s="115"/>
      <c r="AE41" s="229"/>
      <c r="AF41" s="2"/>
      <c r="AG41" s="230">
        <f t="shared" ref="AG41:AG42" si="15">AB41</f>
        <v>184</v>
      </c>
      <c r="AH41" s="208"/>
      <c r="AI41" s="208"/>
    </row>
    <row r="42" spans="1:35" ht="24.9" customHeight="1">
      <c r="A42" s="116"/>
      <c r="B42" s="70">
        <v>24</v>
      </c>
      <c r="C42" s="420" t="s">
        <v>140</v>
      </c>
      <c r="D42" s="421"/>
      <c r="E42" s="112"/>
      <c r="F42" s="434"/>
      <c r="G42" s="435"/>
      <c r="H42" s="233">
        <f t="shared" si="7"/>
        <v>0</v>
      </c>
      <c r="I42" s="73"/>
      <c r="J42" s="440"/>
      <c r="K42" s="441"/>
      <c r="L42" s="231">
        <f t="shared" si="8"/>
        <v>0</v>
      </c>
      <c r="M42" s="74"/>
      <c r="N42" s="440"/>
      <c r="O42" s="441"/>
      <c r="P42" s="231">
        <f t="shared" si="9"/>
        <v>0</v>
      </c>
      <c r="Q42" s="73"/>
      <c r="R42" s="440">
        <v>1</v>
      </c>
      <c r="S42" s="441"/>
      <c r="T42" s="231">
        <f t="shared" si="10"/>
        <v>0.89473684210526316</v>
      </c>
      <c r="U42" s="73"/>
      <c r="V42" s="455"/>
      <c r="W42" s="456"/>
      <c r="X42" s="237"/>
      <c r="Y42" s="79"/>
      <c r="Z42" s="238">
        <f>F42+J42+N42+R42+V42</f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4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6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19</v>
      </c>
      <c r="AA43" s="79"/>
      <c r="AB43" s="402">
        <f>SUM(AB35:AC42)</f>
        <v>606</v>
      </c>
      <c r="AC43" s="454"/>
      <c r="AD43" s="115"/>
      <c r="AE43" s="121">
        <f>SUM(AE35:AE42)</f>
        <v>362</v>
      </c>
      <c r="AF43" s="122"/>
      <c r="AG43" s="123">
        <f>SUM(AG35:AG42)</f>
        <v>244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459" t="s">
        <v>142</v>
      </c>
      <c r="D46" s="460"/>
      <c r="E46" s="129"/>
      <c r="F46" s="461">
        <v>3</v>
      </c>
      <c r="G46" s="462"/>
      <c r="H46" s="240">
        <f t="shared" ref="H46:H50" si="16">((F46)*(F$10/AE$1))</f>
        <v>3</v>
      </c>
      <c r="I46" s="73"/>
      <c r="J46" s="463">
        <v>2</v>
      </c>
      <c r="K46" s="464"/>
      <c r="L46" s="300">
        <f t="shared" ref="L46:L50" si="17">(J46)*(J$10/AE$1)</f>
        <v>2</v>
      </c>
      <c r="M46" s="84"/>
      <c r="N46" s="463">
        <v>2</v>
      </c>
      <c r="O46" s="464"/>
      <c r="P46" s="316">
        <f t="shared" ref="P46:P50" si="18">N46*(N$10/AE$1)</f>
        <v>1.7894736842105263</v>
      </c>
      <c r="Q46" s="84"/>
      <c r="R46" s="463"/>
      <c r="S46" s="464"/>
      <c r="T46" s="130">
        <f>R46*(R$10/AE$1)</f>
        <v>0</v>
      </c>
      <c r="U46" s="84"/>
      <c r="V46" s="457"/>
      <c r="W46" s="458"/>
      <c r="X46" s="303">
        <f>V46*(V$10/AE$1)</f>
        <v>0</v>
      </c>
      <c r="Y46" s="84"/>
      <c r="Z46" s="317">
        <f>F46+J46+N46+R46+V46</f>
        <v>7</v>
      </c>
      <c r="AA46" s="79"/>
      <c r="AB46" s="418">
        <f>F46*F$8+J46*J$8+N46*N$8+R46*R$8+V46*V$8</f>
        <v>230</v>
      </c>
      <c r="AC46" s="419"/>
      <c r="AD46" s="115"/>
      <c r="AE46" s="243">
        <f>F46*F$8+J46*J$8+N46*N$8+R46*R$8</f>
        <v>230</v>
      </c>
      <c r="AF46" s="2"/>
      <c r="AG46" s="245"/>
      <c r="AH46" s="208"/>
      <c r="AI46" s="208"/>
    </row>
    <row r="47" spans="1:35" ht="24.9" customHeight="1">
      <c r="A47"/>
      <c r="B47" s="314">
        <v>26</v>
      </c>
      <c r="C47" s="328" t="s">
        <v>143</v>
      </c>
      <c r="D47" s="329"/>
      <c r="E47" s="129"/>
      <c r="F47" s="424">
        <v>3</v>
      </c>
      <c r="G47" s="425"/>
      <c r="H47" s="240">
        <f t="shared" si="16"/>
        <v>3</v>
      </c>
      <c r="I47" s="73"/>
      <c r="J47" s="322">
        <v>2</v>
      </c>
      <c r="K47" s="323"/>
      <c r="L47" s="300">
        <f t="shared" si="17"/>
        <v>2</v>
      </c>
      <c r="M47" s="84"/>
      <c r="N47" s="424">
        <v>2</v>
      </c>
      <c r="O47" s="425"/>
      <c r="P47" s="316">
        <f t="shared" si="18"/>
        <v>1.7894736842105263</v>
      </c>
      <c r="Q47" s="84"/>
      <c r="R47" s="322"/>
      <c r="S47" s="323"/>
      <c r="T47" s="60"/>
      <c r="U47" s="84"/>
      <c r="V47" s="279"/>
      <c r="W47" s="291"/>
      <c r="X47" s="304"/>
      <c r="Y47" s="84"/>
      <c r="Z47" s="317">
        <f t="shared" ref="Z47:Z51" si="19">F47+J47+N47+R47+V47</f>
        <v>7</v>
      </c>
      <c r="AA47" s="79"/>
      <c r="AB47" s="418">
        <f t="shared" ref="AB47:AB51" si="20">F47*F$8+J47*J$8+N47*N$8+R47*R$8+V47*V$8</f>
        <v>230</v>
      </c>
      <c r="AC47" s="419"/>
      <c r="AD47" s="115"/>
      <c r="AE47" s="243">
        <f t="shared" ref="AE47" si="21">F47*F$8+J47*J$8+N47*N$8+R47*R$8</f>
        <v>230</v>
      </c>
      <c r="AF47" s="2"/>
      <c r="AG47" s="315"/>
      <c r="AH47" s="208"/>
      <c r="AI47" s="208"/>
    </row>
    <row r="48" spans="1:35" ht="24.9" customHeight="1">
      <c r="A48"/>
      <c r="B48" s="314">
        <v>27</v>
      </c>
      <c r="C48" s="328" t="s">
        <v>144</v>
      </c>
      <c r="D48" s="329"/>
      <c r="E48" s="129"/>
      <c r="F48" s="424"/>
      <c r="G48" s="425"/>
      <c r="H48" s="299"/>
      <c r="I48" s="73"/>
      <c r="J48" s="322">
        <v>2</v>
      </c>
      <c r="K48" s="323"/>
      <c r="L48" s="300">
        <f t="shared" si="17"/>
        <v>2</v>
      </c>
      <c r="M48" s="84"/>
      <c r="N48" s="448">
        <v>1</v>
      </c>
      <c r="O48" s="449"/>
      <c r="P48" s="316">
        <f t="shared" si="18"/>
        <v>0.89473684210526316</v>
      </c>
      <c r="Q48" s="84"/>
      <c r="R48" s="322"/>
      <c r="S48" s="323"/>
      <c r="T48" s="60"/>
      <c r="U48" s="84"/>
      <c r="V48" s="279"/>
      <c r="W48" s="291"/>
      <c r="X48" s="304"/>
      <c r="Y48" s="84"/>
      <c r="Z48" s="317">
        <f t="shared" si="19"/>
        <v>3</v>
      </c>
      <c r="AA48" s="79"/>
      <c r="AB48" s="418">
        <f t="shared" si="20"/>
        <v>98</v>
      </c>
      <c r="AC48" s="419"/>
      <c r="AD48" s="115"/>
      <c r="AE48" s="243">
        <f>AB48</f>
        <v>98</v>
      </c>
      <c r="AF48" s="2"/>
      <c r="AG48" s="315"/>
      <c r="AH48" s="208"/>
      <c r="AI48" s="208"/>
    </row>
    <row r="49" spans="1:35" ht="24.9" customHeight="1">
      <c r="A49"/>
      <c r="B49" s="314">
        <v>28</v>
      </c>
      <c r="C49" s="328" t="s">
        <v>145</v>
      </c>
      <c r="D49" s="329"/>
      <c r="E49" s="129"/>
      <c r="F49" s="282"/>
      <c r="G49" s="283"/>
      <c r="H49" s="299"/>
      <c r="I49" s="73"/>
      <c r="J49" s="282"/>
      <c r="K49" s="283"/>
      <c r="L49" s="300">
        <f t="shared" si="17"/>
        <v>0</v>
      </c>
      <c r="M49" s="84"/>
      <c r="N49" s="465">
        <v>1</v>
      </c>
      <c r="O49" s="466"/>
      <c r="P49" s="316">
        <f t="shared" si="18"/>
        <v>0.89473684210526316</v>
      </c>
      <c r="Q49" s="84"/>
      <c r="R49" s="465">
        <v>2</v>
      </c>
      <c r="S49" s="466"/>
      <c r="T49" s="249">
        <f>R49*(R$10/AE$1)</f>
        <v>1.7894736842105263</v>
      </c>
      <c r="U49" s="84"/>
      <c r="V49" s="280"/>
      <c r="W49" s="319"/>
      <c r="X49" s="304"/>
      <c r="Y49" s="84"/>
      <c r="Z49" s="317">
        <f t="shared" si="19"/>
        <v>3</v>
      </c>
      <c r="AA49" s="79"/>
      <c r="AB49" s="418">
        <f t="shared" si="20"/>
        <v>90</v>
      </c>
      <c r="AC49" s="419"/>
      <c r="AD49" s="115"/>
      <c r="AE49" s="243"/>
      <c r="AF49" s="2"/>
      <c r="AG49" s="315">
        <f>AB49</f>
        <v>90</v>
      </c>
      <c r="AH49" s="208"/>
      <c r="AI49" s="208"/>
    </row>
    <row r="50" spans="1:35" ht="24.9" customHeight="1">
      <c r="A50"/>
      <c r="B50" s="250">
        <v>29</v>
      </c>
      <c r="C50" s="328" t="s">
        <v>141</v>
      </c>
      <c r="D50" s="329"/>
      <c r="E50" s="129"/>
      <c r="F50" s="467"/>
      <c r="G50" s="468"/>
      <c r="H50" s="251">
        <f t="shared" si="16"/>
        <v>0</v>
      </c>
      <c r="I50" s="73"/>
      <c r="J50" s="469">
        <v>2</v>
      </c>
      <c r="K50" s="470"/>
      <c r="L50" s="318">
        <f t="shared" si="17"/>
        <v>2</v>
      </c>
      <c r="M50" s="84"/>
      <c r="N50" s="471">
        <v>2</v>
      </c>
      <c r="O50" s="472"/>
      <c r="P50" s="316">
        <f t="shared" si="18"/>
        <v>1.7894736842105263</v>
      </c>
      <c r="Q50" s="84"/>
      <c r="R50" s="471">
        <v>6</v>
      </c>
      <c r="S50" s="472"/>
      <c r="T50" s="249">
        <f>R50*(R$10/AE$1)</f>
        <v>5.3684210526315788</v>
      </c>
      <c r="U50" s="84"/>
      <c r="V50" s="391"/>
      <c r="W50" s="391"/>
      <c r="X50" s="304">
        <f>V50*(V$10/AE$1)</f>
        <v>0</v>
      </c>
      <c r="Y50" s="84"/>
      <c r="Z50" s="317">
        <f t="shared" si="19"/>
        <v>10</v>
      </c>
      <c r="AA50" s="79"/>
      <c r="AB50" s="418">
        <f t="shared" si="20"/>
        <v>308</v>
      </c>
      <c r="AC50" s="419"/>
      <c r="AD50" s="115"/>
      <c r="AE50" s="253">
        <v>90</v>
      </c>
      <c r="AF50" s="2"/>
      <c r="AG50" s="254">
        <v>210</v>
      </c>
      <c r="AH50" s="208"/>
      <c r="AI50" s="208"/>
    </row>
    <row r="51" spans="1:35" ht="24.9" customHeight="1">
      <c r="A51"/>
      <c r="B51" s="258">
        <v>30</v>
      </c>
      <c r="C51" s="476" t="s">
        <v>172</v>
      </c>
      <c r="D51" s="477"/>
      <c r="E51" s="136"/>
      <c r="F51" s="478"/>
      <c r="G51" s="479"/>
      <c r="H51" s="137">
        <f>(F51)*(F$10/AE$1)</f>
        <v>0</v>
      </c>
      <c r="I51" s="20"/>
      <c r="J51" s="478"/>
      <c r="K51" s="479"/>
      <c r="L51" s="137">
        <f>J51*(J$10/AE$1)</f>
        <v>0</v>
      </c>
      <c r="M51" s="22"/>
      <c r="N51" s="422"/>
      <c r="O51" s="423"/>
      <c r="P51" s="237">
        <f>N51*(N$10/AE$1)</f>
        <v>0</v>
      </c>
      <c r="Q51" s="20"/>
      <c r="R51" s="422"/>
      <c r="S51" s="423"/>
      <c r="T51" s="45">
        <f>R51*(R$10/AE$1)</f>
        <v>0</v>
      </c>
      <c r="U51" s="20"/>
      <c r="V51" s="480">
        <v>7</v>
      </c>
      <c r="W51" s="481"/>
      <c r="X51" s="249">
        <f>V51*(V$10/AE$1)</f>
        <v>5.5263157894736841</v>
      </c>
      <c r="Y51" s="134"/>
      <c r="Z51" s="317">
        <f t="shared" si="19"/>
        <v>7</v>
      </c>
      <c r="AA51" s="135"/>
      <c r="AB51" s="418">
        <f t="shared" si="20"/>
        <v>196</v>
      </c>
      <c r="AC51" s="419"/>
      <c r="AD51" s="115"/>
      <c r="AE51" s="473" t="s">
        <v>42</v>
      </c>
      <c r="AF51" s="474"/>
      <c r="AG51" s="475"/>
      <c r="AH51" s="208"/>
      <c r="AI51" s="208"/>
    </row>
    <row r="52" spans="1:35" ht="24.9" customHeight="1">
      <c r="A52"/>
      <c r="B52" s="450" t="s">
        <v>43</v>
      </c>
      <c r="C52" s="450"/>
      <c r="D52" s="451"/>
      <c r="E52" s="118"/>
      <c r="F52" s="416">
        <f>SUM(F46:G51)</f>
        <v>6</v>
      </c>
      <c r="G52" s="417"/>
      <c r="H52" s="76"/>
      <c r="I52" s="77"/>
      <c r="J52" s="417">
        <f>SUM(J46:K51)</f>
        <v>8</v>
      </c>
      <c r="K52" s="417"/>
      <c r="L52" s="78"/>
      <c r="M52" s="79"/>
      <c r="N52" s="417">
        <f>SUM(N46:O51)</f>
        <v>8</v>
      </c>
      <c r="O52" s="417"/>
      <c r="P52" s="78"/>
      <c r="Q52" s="79"/>
      <c r="R52" s="417">
        <f>SUM(R46:S51)</f>
        <v>8</v>
      </c>
      <c r="S52" s="417"/>
      <c r="T52" s="78"/>
      <c r="U52" s="79"/>
      <c r="V52" s="452">
        <v>7</v>
      </c>
      <c r="W52" s="453"/>
      <c r="X52" s="78"/>
      <c r="Y52" s="94"/>
      <c r="Z52" s="82">
        <f>SUM(Z46:Z51)</f>
        <v>37</v>
      </c>
      <c r="AA52" s="93"/>
      <c r="AB52" s="402">
        <f>SUM(AB46:AC51)</f>
        <v>1152</v>
      </c>
      <c r="AC52" s="454"/>
      <c r="AD52" s="115"/>
      <c r="AE52" s="121">
        <f>SUM(AE46:AE51)</f>
        <v>648</v>
      </c>
      <c r="AF52" s="122"/>
      <c r="AG52" s="123">
        <f>SUM(AG46:AG51)</f>
        <v>300</v>
      </c>
      <c r="AH52" s="208"/>
      <c r="AI52" s="208"/>
    </row>
    <row r="53" spans="1:35" ht="18">
      <c r="A53"/>
      <c r="B53" s="138"/>
      <c r="C53" s="138"/>
      <c r="D53" s="138"/>
      <c r="E53" s="125"/>
      <c r="F53" s="139">
        <f>F43+F52</f>
        <v>11</v>
      </c>
      <c r="G53" s="139"/>
      <c r="H53" s="140"/>
      <c r="I53" s="140"/>
      <c r="J53" s="139">
        <f>J43+J52</f>
        <v>12</v>
      </c>
      <c r="K53" s="139"/>
      <c r="L53" s="140"/>
      <c r="M53" s="140"/>
      <c r="N53" s="139">
        <f>N43+N52</f>
        <v>12</v>
      </c>
      <c r="O53" s="139"/>
      <c r="P53" s="140"/>
      <c r="Q53" s="140"/>
      <c r="R53" s="139">
        <f>R43+R52</f>
        <v>14</v>
      </c>
      <c r="S53" s="139"/>
      <c r="T53" s="140"/>
      <c r="U53" s="140"/>
      <c r="V53" s="139" t="e">
        <f ca="1">V43+V52</f>
        <v>#REF!</v>
      </c>
      <c r="W53" s="139"/>
      <c r="X53" s="140"/>
      <c r="Y53" s="140"/>
      <c r="Z53" s="139" t="e">
        <f ca="1">SUM(F53:X53)</f>
        <v>#REF!</v>
      </c>
      <c r="AA53" s="79"/>
      <c r="AB53" s="141"/>
      <c r="AC53" s="141"/>
      <c r="AD53" s="115"/>
      <c r="AE53" s="2"/>
      <c r="AF53" s="2"/>
      <c r="AG53" s="142"/>
      <c r="AH53" s="208"/>
      <c r="AI53" s="208"/>
    </row>
    <row r="54" spans="1:35" ht="19.5" customHeight="1" thickBot="1">
      <c r="A54"/>
      <c r="B54" s="489" t="s">
        <v>44</v>
      </c>
      <c r="C54" s="489"/>
      <c r="D54" s="490"/>
      <c r="E54" s="143"/>
      <c r="F54" s="491">
        <f>F43+F52</f>
        <v>11</v>
      </c>
      <c r="G54" s="492"/>
      <c r="H54" s="93"/>
      <c r="I54" s="79"/>
      <c r="J54" s="492">
        <f>J43+J52</f>
        <v>12</v>
      </c>
      <c r="K54" s="492"/>
      <c r="L54" s="93"/>
      <c r="M54" s="79"/>
      <c r="N54" s="492">
        <f>N43+N52</f>
        <v>12</v>
      </c>
      <c r="O54" s="492"/>
      <c r="P54" s="93"/>
      <c r="Q54" s="79"/>
      <c r="R54" s="492">
        <f>R43+R52</f>
        <v>14</v>
      </c>
      <c r="S54" s="492"/>
      <c r="T54" s="93"/>
      <c r="U54" s="79"/>
      <c r="V54" s="492">
        <f>V52</f>
        <v>7</v>
      </c>
      <c r="W54" s="492"/>
      <c r="X54" s="93"/>
      <c r="Y54" s="94"/>
      <c r="Z54" s="95">
        <f>Z52+Z43</f>
        <v>56</v>
      </c>
      <c r="AA54" s="93"/>
      <c r="AB54" s="486">
        <f>AB43+AB52</f>
        <v>1758</v>
      </c>
      <c r="AC54" s="487"/>
      <c r="AD54" s="115"/>
      <c r="AE54" s="144">
        <f>AE43+AE52</f>
        <v>1010</v>
      </c>
      <c r="AF54" s="145"/>
      <c r="AG54" s="146">
        <f>AG43+AG52</f>
        <v>544</v>
      </c>
      <c r="AH54" s="208"/>
      <c r="AI54" s="208"/>
    </row>
    <row r="55" spans="1:35" ht="15" customHeight="1">
      <c r="A55"/>
      <c r="B55" s="84"/>
      <c r="C55" s="488"/>
      <c r="D55" s="488"/>
      <c r="E55" s="147"/>
      <c r="F55" s="411">
        <v>11</v>
      </c>
      <c r="G55" s="411"/>
      <c r="H55" s="125"/>
      <c r="I55" s="125"/>
      <c r="J55" s="411">
        <v>13</v>
      </c>
      <c r="K55" s="411"/>
      <c r="L55" s="125"/>
      <c r="M55" s="125"/>
      <c r="N55" s="411">
        <v>12</v>
      </c>
      <c r="O55" s="411"/>
      <c r="P55" s="125"/>
      <c r="Q55" s="125"/>
      <c r="R55" s="411">
        <v>13</v>
      </c>
      <c r="S55" s="411"/>
      <c r="T55" s="125"/>
      <c r="U55" s="125"/>
      <c r="V55" s="411">
        <v>7</v>
      </c>
      <c r="W55" s="411"/>
      <c r="X55" s="79"/>
      <c r="Y55" s="79"/>
      <c r="Z55" s="148">
        <f>SUM(F55:W55)</f>
        <v>56</v>
      </c>
      <c r="AA55" s="79"/>
      <c r="AB55" s="88"/>
      <c r="AC55" s="88"/>
      <c r="AD55" s="89"/>
      <c r="AE55" s="149">
        <v>900</v>
      </c>
      <c r="AF55" s="2"/>
      <c r="AG55" s="149">
        <v>390</v>
      </c>
      <c r="AH55" s="208"/>
      <c r="AI55" s="208"/>
    </row>
    <row r="56" spans="1:35" ht="18">
      <c r="A56"/>
      <c r="B56" s="150"/>
      <c r="C56" s="150"/>
      <c r="D56" s="151" t="s">
        <v>45</v>
      </c>
      <c r="E56" s="152"/>
      <c r="F56" s="482">
        <v>8</v>
      </c>
      <c r="G56" s="482"/>
      <c r="H56" s="153"/>
      <c r="I56" s="153"/>
      <c r="J56" s="482">
        <v>11</v>
      </c>
      <c r="K56" s="482"/>
      <c r="L56" s="153"/>
      <c r="M56" s="153"/>
      <c r="N56" s="482">
        <v>13</v>
      </c>
      <c r="O56" s="482"/>
      <c r="P56" s="153"/>
      <c r="Q56" s="153"/>
      <c r="R56" s="482">
        <v>12</v>
      </c>
      <c r="S56" s="482"/>
      <c r="T56" s="153"/>
      <c r="U56" s="153"/>
      <c r="V56" s="482">
        <v>7</v>
      </c>
      <c r="W56" s="482"/>
      <c r="X56" s="153"/>
      <c r="Y56" s="153"/>
      <c r="Z56" s="154">
        <f>SUM(F56:W56)</f>
        <v>51</v>
      </c>
      <c r="AA56" s="79"/>
      <c r="AB56" s="155"/>
      <c r="AC56" s="155"/>
      <c r="AD56" s="89"/>
      <c r="AE56" s="483">
        <f>AE54+AG54</f>
        <v>1554</v>
      </c>
      <c r="AF56" s="484"/>
      <c r="AG56" s="485"/>
      <c r="AH56" s="208"/>
      <c r="AI56" s="208"/>
    </row>
    <row r="57" spans="1:35" ht="16.5" customHeight="1">
      <c r="A57"/>
      <c r="B57" s="499" t="s">
        <v>46</v>
      </c>
      <c r="C57" s="499"/>
      <c r="D57" s="500"/>
      <c r="E57" s="143"/>
      <c r="F57" s="501">
        <f>F54+F31</f>
        <v>36</v>
      </c>
      <c r="G57" s="502"/>
      <c r="H57" s="156"/>
      <c r="I57" s="157"/>
      <c r="J57" s="502">
        <f>J54+J31</f>
        <v>37</v>
      </c>
      <c r="K57" s="502"/>
      <c r="L57" s="158"/>
      <c r="M57" s="157"/>
      <c r="N57" s="502">
        <f>N54+N31</f>
        <v>35</v>
      </c>
      <c r="O57" s="502"/>
      <c r="P57" s="156"/>
      <c r="Q57" s="157"/>
      <c r="R57" s="502">
        <f>R54+R31</f>
        <v>35</v>
      </c>
      <c r="S57" s="502"/>
      <c r="T57" s="156"/>
      <c r="U57" s="157"/>
      <c r="V57" s="502">
        <f>V54+V31</f>
        <v>28</v>
      </c>
      <c r="W57" s="502"/>
      <c r="X57" s="156"/>
      <c r="Y57" s="159"/>
      <c r="Z57" s="160">
        <f>Z54+Z31</f>
        <v>171</v>
      </c>
      <c r="AA57" s="156"/>
      <c r="AB57" s="493">
        <f>AB54+AB31</f>
        <v>5366</v>
      </c>
      <c r="AC57" s="493"/>
      <c r="AD57" s="161"/>
      <c r="AE57" s="494">
        <f>AE55+AG55</f>
        <v>1290</v>
      </c>
      <c r="AF57" s="495"/>
      <c r="AG57" s="496"/>
      <c r="AH57" s="208"/>
      <c r="AI57" s="208"/>
    </row>
    <row r="58" spans="1:35" ht="16.5" customHeight="1">
      <c r="A58"/>
      <c r="B58" s="497" t="s">
        <v>47</v>
      </c>
      <c r="C58" s="497"/>
      <c r="D58" s="497"/>
      <c r="E58" s="162"/>
      <c r="F58" s="497">
        <v>35</v>
      </c>
      <c r="G58" s="497"/>
      <c r="H58" s="163"/>
      <c r="I58" s="163"/>
      <c r="J58" s="497">
        <v>36</v>
      </c>
      <c r="K58" s="497"/>
      <c r="L58" s="163"/>
      <c r="M58" s="163"/>
      <c r="N58" s="497">
        <v>36</v>
      </c>
      <c r="O58" s="497"/>
      <c r="P58" s="163"/>
      <c r="Q58" s="163"/>
      <c r="R58" s="497">
        <v>35</v>
      </c>
      <c r="S58" s="497"/>
      <c r="T58" s="163"/>
      <c r="U58" s="163"/>
      <c r="V58" s="497">
        <v>29</v>
      </c>
      <c r="W58" s="497"/>
      <c r="X58" s="163"/>
      <c r="Y58" s="164"/>
      <c r="Z58" s="165">
        <f>SUM(F58:V58)</f>
        <v>171</v>
      </c>
      <c r="AA58" s="166"/>
      <c r="AB58" s="498"/>
      <c r="AC58" s="498"/>
      <c r="AD58" s="167"/>
      <c r="AE58" s="168"/>
      <c r="AF58" s="169"/>
      <c r="AG58" s="170"/>
      <c r="AH58" s="208"/>
      <c r="AI58" s="208"/>
    </row>
    <row r="59" spans="1:35" ht="16.5" customHeight="1">
      <c r="A59"/>
      <c r="B59" s="171"/>
      <c r="C59" s="171"/>
      <c r="D59" s="171"/>
      <c r="E59" s="171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86"/>
      <c r="Z59" s="148"/>
      <c r="AA59" s="125"/>
      <c r="AB59" s="167"/>
      <c r="AC59" s="167"/>
      <c r="AD59" s="167"/>
      <c r="AE59" s="66"/>
      <c r="AF59" s="66"/>
      <c r="AG59" s="66"/>
      <c r="AH59" s="208"/>
      <c r="AI59" s="208"/>
    </row>
    <row r="60" spans="1:35" ht="15.75" customHeight="1">
      <c r="A60"/>
      <c r="B60" s="512" t="s">
        <v>48</v>
      </c>
      <c r="C60" s="512"/>
      <c r="D60" s="172"/>
      <c r="E60" s="33"/>
      <c r="F60" s="513">
        <v>2</v>
      </c>
      <c r="G60" s="514"/>
      <c r="H60" s="173">
        <v>2</v>
      </c>
      <c r="I60" s="134"/>
      <c r="J60" s="514">
        <v>2</v>
      </c>
      <c r="K60" s="514"/>
      <c r="L60" s="173">
        <v>2</v>
      </c>
      <c r="M60" s="134"/>
      <c r="N60" s="514">
        <v>2</v>
      </c>
      <c r="O60" s="514"/>
      <c r="P60" s="173">
        <v>1.79</v>
      </c>
      <c r="Q60" s="174"/>
      <c r="R60" s="514">
        <v>2</v>
      </c>
      <c r="S60" s="514"/>
      <c r="T60" s="173">
        <v>1.79</v>
      </c>
      <c r="U60" s="175"/>
      <c r="V60" s="514">
        <v>2</v>
      </c>
      <c r="W60" s="514"/>
      <c r="X60" s="176">
        <v>1.58</v>
      </c>
      <c r="Y60" s="11"/>
      <c r="Z60" s="177">
        <v>10</v>
      </c>
      <c r="AA60" s="25"/>
      <c r="AB60" s="503">
        <v>300</v>
      </c>
      <c r="AC60" s="503"/>
      <c r="AD60" s="38"/>
      <c r="AE60" s="178"/>
      <c r="AF60" s="179"/>
      <c r="AG60" s="180"/>
      <c r="AH60" s="208"/>
      <c r="AI60" s="208"/>
    </row>
    <row r="61" spans="1:35" ht="19.5" customHeight="1">
      <c r="A61"/>
      <c r="B61" s="504" t="s">
        <v>49</v>
      </c>
      <c r="C61" s="504"/>
      <c r="D61" s="505"/>
      <c r="E61" s="181"/>
      <c r="F61" s="506" t="s">
        <v>50</v>
      </c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11"/>
      <c r="Z61" s="11"/>
      <c r="AA61" s="25"/>
      <c r="AB61" s="508">
        <v>10</v>
      </c>
      <c r="AC61" s="508"/>
      <c r="AD61" s="38"/>
      <c r="AE61" s="178"/>
      <c r="AF61" s="179"/>
      <c r="AG61" s="180"/>
      <c r="AH61" s="208"/>
      <c r="AI61" s="208"/>
    </row>
    <row r="62" spans="1:35" ht="17.399999999999999">
      <c r="A62"/>
      <c r="B62" s="509" t="s">
        <v>51</v>
      </c>
      <c r="C62" s="509"/>
      <c r="D62" s="72"/>
      <c r="E62" s="33"/>
      <c r="F62" s="510">
        <v>0.5</v>
      </c>
      <c r="G62" s="511"/>
      <c r="H62" s="182"/>
      <c r="I62" s="134"/>
      <c r="J62" s="511">
        <v>0.5</v>
      </c>
      <c r="K62" s="511"/>
      <c r="L62" s="182"/>
      <c r="M62" s="134"/>
      <c r="N62" s="511">
        <v>0.5</v>
      </c>
      <c r="O62" s="511"/>
      <c r="P62" s="182"/>
      <c r="Q62" s="134"/>
      <c r="R62" s="511"/>
      <c r="S62" s="511"/>
      <c r="T62" s="182"/>
      <c r="U62" s="134"/>
      <c r="V62" s="511"/>
      <c r="W62" s="511"/>
      <c r="X62" s="182"/>
      <c r="Y62" s="11"/>
      <c r="Z62" s="183">
        <v>1.5</v>
      </c>
      <c r="AA62" s="25"/>
      <c r="AB62" s="520">
        <v>45</v>
      </c>
      <c r="AC62" s="520"/>
      <c r="AD62" s="161"/>
      <c r="AE62" s="184"/>
      <c r="AF62" s="184"/>
      <c r="AG62" s="184"/>
      <c r="AH62" s="208"/>
      <c r="AI62" s="208"/>
    </row>
    <row r="63" spans="1:35" ht="18.75" customHeight="1">
      <c r="A63"/>
      <c r="B63" s="521" t="s">
        <v>52</v>
      </c>
      <c r="C63" s="521"/>
      <c r="D63" s="185"/>
      <c r="E63" s="186"/>
      <c r="F63" s="522">
        <f>F57+F60+F62</f>
        <v>38.5</v>
      </c>
      <c r="G63" s="522"/>
      <c r="H63" s="187"/>
      <c r="I63" s="134"/>
      <c r="J63" s="522">
        <f>J57+J60+J62</f>
        <v>39.5</v>
      </c>
      <c r="K63" s="522"/>
      <c r="L63" s="187"/>
      <c r="M63" s="134"/>
      <c r="N63" s="523">
        <f>N57+N60+N62</f>
        <v>37.5</v>
      </c>
      <c r="O63" s="523"/>
      <c r="P63" s="218"/>
      <c r="Q63" s="219"/>
      <c r="R63" s="523">
        <f>R57+R60+R62</f>
        <v>37</v>
      </c>
      <c r="S63" s="523"/>
      <c r="T63" s="188"/>
      <c r="U63" s="134"/>
      <c r="V63" s="522">
        <f>V57+V60+V62</f>
        <v>30</v>
      </c>
      <c r="W63" s="522"/>
      <c r="X63" s="187"/>
      <c r="Y63" s="189"/>
      <c r="Z63" s="190">
        <f>F63+J63+N63+R63+V63</f>
        <v>182.5</v>
      </c>
      <c r="AA63" s="25"/>
      <c r="AB63" s="524">
        <f>AB57+AB60+AB61+AB62</f>
        <v>5721</v>
      </c>
      <c r="AC63" s="524"/>
      <c r="AD63" s="38"/>
      <c r="AE63" s="2"/>
      <c r="AF63" s="2"/>
      <c r="AG63" s="2"/>
      <c r="AH63" s="208"/>
      <c r="AI63" s="208"/>
    </row>
    <row r="64" spans="1:35" ht="37.5" customHeight="1" thickBot="1">
      <c r="A64"/>
      <c r="B64" s="515" t="s">
        <v>66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  <c r="Q64" s="220"/>
      <c r="R64" s="191"/>
      <c r="S64" s="191"/>
      <c r="T64" s="192"/>
      <c r="U64" s="191"/>
      <c r="V64" s="193"/>
      <c r="W64" s="193"/>
      <c r="X64" s="191"/>
      <c r="Y64" s="191"/>
      <c r="Z64" s="191"/>
      <c r="AA64" s="191"/>
      <c r="AB64" s="191"/>
      <c r="AC64" s="194"/>
      <c r="AD64" s="38"/>
      <c r="AE64" s="2"/>
      <c r="AF64" s="2"/>
      <c r="AG64" s="2"/>
      <c r="AH64" s="208"/>
      <c r="AI64" s="208"/>
    </row>
    <row r="65" spans="1:33" s="209" customFormat="1" ht="15.75" customHeight="1">
      <c r="A65"/>
      <c r="B65" s="195" t="s">
        <v>174</v>
      </c>
      <c r="C65" s="196"/>
      <c r="D65" s="196"/>
      <c r="E65" s="196"/>
      <c r="F65" s="84"/>
      <c r="G65" s="84"/>
      <c r="H65" s="196"/>
      <c r="I65" s="196"/>
      <c r="J65" s="84"/>
      <c r="K65" s="84"/>
      <c r="L65" s="196"/>
      <c r="M65" s="197"/>
      <c r="N65" s="198"/>
      <c r="O65" s="198"/>
      <c r="P65" s="200" t="s">
        <v>146</v>
      </c>
      <c r="Q65" s="221"/>
      <c r="R65" s="196"/>
      <c r="S65" s="196"/>
      <c r="T65" s="200" t="s">
        <v>147</v>
      </c>
      <c r="U65" s="196"/>
      <c r="V65" s="198"/>
      <c r="W65" s="84"/>
      <c r="X65" s="197"/>
      <c r="Y65" s="197"/>
      <c r="Z65" s="196"/>
      <c r="AA65" s="196"/>
      <c r="AB65" s="199"/>
      <c r="AC65" s="199"/>
      <c r="AD65" s="89"/>
      <c r="AE65" s="2"/>
      <c r="AF65" s="2"/>
      <c r="AG65" s="2"/>
    </row>
    <row r="66" spans="1:33" ht="9" customHeight="1">
      <c r="A66"/>
      <c r="B66" s="195"/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6"/>
      <c r="N66" s="84"/>
      <c r="O66" s="84"/>
      <c r="P66" s="196"/>
      <c r="Q66" s="196"/>
      <c r="R66" s="196"/>
      <c r="S66" s="196"/>
      <c r="T66" s="196"/>
      <c r="U66" s="196"/>
      <c r="V66" s="84"/>
      <c r="W66" s="8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518" t="s">
        <v>176</v>
      </c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Q67" s="200"/>
      <c r="R67" s="200"/>
      <c r="S67" s="200"/>
      <c r="U67" s="200"/>
      <c r="V67" s="200"/>
      <c r="X67" s="201"/>
      <c r="Y67" s="201"/>
      <c r="Z67" s="202"/>
      <c r="AA67" s="196"/>
      <c r="AB67" s="199"/>
      <c r="AC67" s="199"/>
      <c r="AD67" s="89"/>
      <c r="AE67" s="2"/>
      <c r="AF67" s="2"/>
      <c r="AG67" s="2"/>
    </row>
    <row r="68" spans="1:33" ht="17.399999999999999">
      <c r="A68"/>
      <c r="B68" s="275" t="s">
        <v>177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03"/>
      <c r="P68" s="201"/>
      <c r="Q68" s="201"/>
      <c r="R68" s="201"/>
      <c r="S68" s="201"/>
      <c r="T68" s="201"/>
      <c r="U68" s="201"/>
      <c r="V68" s="201"/>
      <c r="W68" s="204"/>
      <c r="X68" s="196"/>
      <c r="Y68" s="196"/>
      <c r="Z68" s="196"/>
      <c r="AA68" s="196"/>
      <c r="AB68" s="199"/>
      <c r="AC68" s="199"/>
      <c r="AD68" s="89"/>
      <c r="AE68" s="2"/>
      <c r="AF68" s="2"/>
      <c r="AG68" s="2"/>
    </row>
    <row r="69" spans="1:33" ht="15.6">
      <c r="A69"/>
      <c r="B69" s="205"/>
      <c r="C69" s="196"/>
      <c r="D69" s="196"/>
      <c r="E69" s="196"/>
      <c r="F69" s="84"/>
      <c r="G69" s="84"/>
      <c r="H69" s="196"/>
      <c r="I69" s="196"/>
      <c r="J69" s="84"/>
      <c r="K69" s="519" t="s">
        <v>175</v>
      </c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196"/>
      <c r="AA69" s="196"/>
      <c r="AB69" s="199"/>
      <c r="AC69" s="199"/>
      <c r="AD69" s="89"/>
      <c r="AE69" s="206"/>
      <c r="AF69" s="2"/>
      <c r="AG69" s="2"/>
    </row>
    <row r="70" spans="1:33" s="209" customFormat="1" ht="15.6">
      <c r="A70"/>
      <c r="B70" s="207"/>
      <c r="C70" s="207"/>
      <c r="D70" s="207"/>
      <c r="E70" s="207"/>
      <c r="F70" s="207"/>
      <c r="G70" s="207"/>
      <c r="H70" s="207"/>
      <c r="I70" s="207"/>
      <c r="J70" s="207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196"/>
      <c r="AA70" s="196"/>
      <c r="AB70" s="199"/>
      <c r="AC70" s="199"/>
      <c r="AD70" s="89"/>
      <c r="AE70" s="206"/>
      <c r="AF70" s="2"/>
      <c r="AG70" s="2"/>
    </row>
  </sheetData>
  <mergeCells count="319">
    <mergeCell ref="B64:P64"/>
    <mergeCell ref="B67:O67"/>
    <mergeCell ref="K69:Y70"/>
    <mergeCell ref="AB62:AC62"/>
    <mergeCell ref="B63:C63"/>
    <mergeCell ref="F63:G63"/>
    <mergeCell ref="J63:K63"/>
    <mergeCell ref="N63:O63"/>
    <mergeCell ref="R63:S63"/>
    <mergeCell ref="V63:W63"/>
    <mergeCell ref="AB63:AC63"/>
    <mergeCell ref="AB60:AC60"/>
    <mergeCell ref="B61:D61"/>
    <mergeCell ref="F61:X61"/>
    <mergeCell ref="AB61:AC61"/>
    <mergeCell ref="B62:C62"/>
    <mergeCell ref="F62:G62"/>
    <mergeCell ref="J62:K62"/>
    <mergeCell ref="N62:O62"/>
    <mergeCell ref="R62:S62"/>
    <mergeCell ref="V62:W62"/>
    <mergeCell ref="B60:C60"/>
    <mergeCell ref="F60:G60"/>
    <mergeCell ref="J60:K60"/>
    <mergeCell ref="N60:O60"/>
    <mergeCell ref="R60:S60"/>
    <mergeCell ref="V60:W60"/>
    <mergeCell ref="AB57:AC57"/>
    <mergeCell ref="AE57:AG57"/>
    <mergeCell ref="B58:D58"/>
    <mergeCell ref="F58:G58"/>
    <mergeCell ref="J58:K58"/>
    <mergeCell ref="N58:O58"/>
    <mergeCell ref="R58:S58"/>
    <mergeCell ref="V58:W58"/>
    <mergeCell ref="AB58:AC58"/>
    <mergeCell ref="B57:D57"/>
    <mergeCell ref="F57:G57"/>
    <mergeCell ref="J57:K57"/>
    <mergeCell ref="N57:O57"/>
    <mergeCell ref="R57:S57"/>
    <mergeCell ref="V57:W57"/>
    <mergeCell ref="F56:G56"/>
    <mergeCell ref="J56:K56"/>
    <mergeCell ref="N56:O56"/>
    <mergeCell ref="R56:S56"/>
    <mergeCell ref="V56:W56"/>
    <mergeCell ref="AE56:AG56"/>
    <mergeCell ref="AB54:AC54"/>
    <mergeCell ref="C55:D55"/>
    <mergeCell ref="F55:G55"/>
    <mergeCell ref="J55:K55"/>
    <mergeCell ref="N55:O55"/>
    <mergeCell ref="R55:S55"/>
    <mergeCell ref="V55:W55"/>
    <mergeCell ref="B54:D54"/>
    <mergeCell ref="F54:G54"/>
    <mergeCell ref="J54:K54"/>
    <mergeCell ref="N54:O54"/>
    <mergeCell ref="R54:S54"/>
    <mergeCell ref="V54:W54"/>
    <mergeCell ref="AB51:AC51"/>
    <mergeCell ref="AE51:AG51"/>
    <mergeCell ref="B52:D52"/>
    <mergeCell ref="F52:G52"/>
    <mergeCell ref="J52:K52"/>
    <mergeCell ref="N52:O52"/>
    <mergeCell ref="R52:S52"/>
    <mergeCell ref="V52:W52"/>
    <mergeCell ref="AB52:AC52"/>
    <mergeCell ref="C51:D51"/>
    <mergeCell ref="F51:G51"/>
    <mergeCell ref="J51:K51"/>
    <mergeCell ref="N51:O51"/>
    <mergeCell ref="R51:S51"/>
    <mergeCell ref="V51:W51"/>
    <mergeCell ref="N49:O49"/>
    <mergeCell ref="R49:S49"/>
    <mergeCell ref="AB49:AC49"/>
    <mergeCell ref="F50:G50"/>
    <mergeCell ref="J50:K50"/>
    <mergeCell ref="N50:O50"/>
    <mergeCell ref="R50:S50"/>
    <mergeCell ref="V50:W50"/>
    <mergeCell ref="AB50:AC50"/>
    <mergeCell ref="V46:W46"/>
    <mergeCell ref="AB46:AC46"/>
    <mergeCell ref="F47:G47"/>
    <mergeCell ref="N47:O47"/>
    <mergeCell ref="AB47:AC47"/>
    <mergeCell ref="F48:G48"/>
    <mergeCell ref="N48:O48"/>
    <mergeCell ref="AB48:AC48"/>
    <mergeCell ref="B45:D45"/>
    <mergeCell ref="C46:D46"/>
    <mergeCell ref="F46:G46"/>
    <mergeCell ref="J46:K46"/>
    <mergeCell ref="N46:O46"/>
    <mergeCell ref="R46:S46"/>
    <mergeCell ref="AB42:AC42"/>
    <mergeCell ref="B43:D43"/>
    <mergeCell ref="F43:G43"/>
    <mergeCell ref="J43:K43"/>
    <mergeCell ref="N43:O43"/>
    <mergeCell ref="R43:S43"/>
    <mergeCell ref="V43:W43"/>
    <mergeCell ref="AB43:AC43"/>
    <mergeCell ref="C42:D42"/>
    <mergeCell ref="F42:G42"/>
    <mergeCell ref="J42:K42"/>
    <mergeCell ref="N42:O42"/>
    <mergeCell ref="R42:S42"/>
    <mergeCell ref="V42:W42"/>
    <mergeCell ref="C41:D41"/>
    <mergeCell ref="J41:K41"/>
    <mergeCell ref="N41:O41"/>
    <mergeCell ref="R41:S41"/>
    <mergeCell ref="V41:W41"/>
    <mergeCell ref="AB41:AC41"/>
    <mergeCell ref="C39:D39"/>
    <mergeCell ref="N39:O39"/>
    <mergeCell ref="R39:S39"/>
    <mergeCell ref="AB39:AC39"/>
    <mergeCell ref="C40:D40"/>
    <mergeCell ref="N40:O40"/>
    <mergeCell ref="AB40:AC40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</mergeCells>
  <conditionalFormatting sqref="H13:H30 L13:L30 X13:X30 P13:P31 T13:T31 I30 Q30 U30">
    <cfRule type="cellIs" dxfId="127" priority="1" stopIfTrue="1" operator="equal">
      <formula>0</formula>
    </cfRule>
  </conditionalFormatting>
  <conditionalFormatting sqref="H33:H39 H41:H47">
    <cfRule type="cellIs" dxfId="126" priority="8" stopIfTrue="1" operator="equal">
      <formula>0</formula>
    </cfRule>
  </conditionalFormatting>
  <conditionalFormatting sqref="H34:H42 H44:H51 L33:L51 P33:P51 T33:T51 X33:X51">
    <cfRule type="cellIs" dxfId="125" priority="3" stopIfTrue="1" operator="equal">
      <formula>0</formula>
    </cfRule>
  </conditionalFormatting>
  <conditionalFormatting sqref="H41:H42 H33">
    <cfRule type="cellIs" dxfId="124" priority="7" stopIfTrue="1" operator="equal">
      <formula>0</formula>
    </cfRule>
  </conditionalFormatting>
  <conditionalFormatting sqref="H41:H42 Q44:Q45 U44:U45">
    <cfRule type="cellIs" dxfId="123" priority="5" stopIfTrue="1" operator="equal">
      <formula>0</formula>
    </cfRule>
  </conditionalFormatting>
  <conditionalFormatting sqref="H41:H47">
    <cfRule type="cellIs" dxfId="122" priority="6" stopIfTrue="1" operator="equal">
      <formula>0</formula>
    </cfRule>
  </conditionalFormatting>
  <conditionalFormatting sqref="H48">
    <cfRule type="cellIs" dxfId="121" priority="4" stopIfTrue="1" operator="equal">
      <formula>0</formula>
    </cfRule>
  </conditionalFormatting>
  <conditionalFormatting sqref="Q33:Q42 U33:U42 I33:I50 H42 H44:H45 Q50 U50 H52">
    <cfRule type="cellIs" dxfId="120" priority="2" stopIfTrue="1" operator="equal">
      <formula>0</formula>
    </cfRule>
  </conditionalFormatting>
  <pageMargins left="0.25" right="0.25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7550-3EF0-4E98-A1DA-97D588597ED8}">
  <sheetPr>
    <pageSetUpPr fitToPage="1"/>
  </sheetPr>
  <dimension ref="A1:AI65"/>
  <sheetViews>
    <sheetView view="pageBreakPreview" zoomScale="85" zoomScaleNormal="70" zoomScaleSheetLayoutView="85" workbookViewId="0">
      <selection activeCell="C66" sqref="C66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6.59765625" style="209" customWidth="1"/>
    <col min="32" max="32" width="2.09765625" style="209" customWidth="1"/>
    <col min="33" max="33" width="7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126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363" t="s">
        <v>6</v>
      </c>
      <c r="K6" s="363"/>
      <c r="L6" s="363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127</v>
      </c>
      <c r="AF33" s="413"/>
      <c r="AG33" s="343" t="s">
        <v>128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129</v>
      </c>
      <c r="D35" s="429"/>
      <c r="E35" s="112"/>
      <c r="F35" s="430">
        <v>1</v>
      </c>
      <c r="G35" s="431"/>
      <c r="H35" s="223">
        <f t="shared" ref="H35:H40" si="7">((F35)*(F$10/AE$1))</f>
        <v>1</v>
      </c>
      <c r="I35" s="113"/>
      <c r="J35" s="430">
        <v>1</v>
      </c>
      <c r="K35" s="431"/>
      <c r="L35" s="223">
        <f t="shared" ref="L35:L40" si="8">(J35)*(J$10/AE$1)</f>
        <v>1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2</v>
      </c>
      <c r="AA35" s="96"/>
      <c r="AB35" s="418">
        <f>F35*F$8+J35*J$8+N35*N$8+R35*R$8+V35*V$8</f>
        <v>68</v>
      </c>
      <c r="AC35" s="419"/>
      <c r="AD35" s="115"/>
      <c r="AE35" s="228">
        <f>AB35</f>
        <v>68</v>
      </c>
      <c r="AF35" s="91"/>
      <c r="AG35" s="270"/>
      <c r="AH35" s="208"/>
      <c r="AI35" s="208"/>
    </row>
    <row r="36" spans="1:35" ht="24.9" customHeight="1">
      <c r="A36" s="116"/>
      <c r="B36" s="30">
        <v>19</v>
      </c>
      <c r="C36" s="420" t="s">
        <v>131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0" si="12">F36+J36+N36+R36+V36</f>
        <v>2</v>
      </c>
      <c r="AA36" s="79"/>
      <c r="AB36" s="418">
        <f t="shared" ref="AB36:AB40" si="13">F36*F$8+J36*J$8+N36*N$8+R36*R$8+V36*V$8</f>
        <v>68</v>
      </c>
      <c r="AC36" s="419"/>
      <c r="AD36" s="115"/>
      <c r="AE36" s="229">
        <f t="shared" ref="AE36:AE38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20</v>
      </c>
      <c r="C37" s="420" t="s">
        <v>132</v>
      </c>
      <c r="D37" s="421"/>
      <c r="E37" s="112"/>
      <c r="F37" s="422">
        <v>4</v>
      </c>
      <c r="G37" s="423"/>
      <c r="H37" s="231">
        <f t="shared" si="7"/>
        <v>4</v>
      </c>
      <c r="I37" s="73"/>
      <c r="J37" s="422">
        <v>4</v>
      </c>
      <c r="K37" s="423"/>
      <c r="L37" s="231">
        <f t="shared" si="8"/>
        <v>4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8</v>
      </c>
      <c r="AA37" s="79"/>
      <c r="AB37" s="418">
        <f t="shared" si="13"/>
        <v>272</v>
      </c>
      <c r="AC37" s="419"/>
      <c r="AD37" s="115"/>
      <c r="AE37" s="229">
        <f t="shared" si="14"/>
        <v>272</v>
      </c>
      <c r="AF37" s="2"/>
      <c r="AG37" s="230"/>
      <c r="AH37" s="208"/>
      <c r="AI37" s="208"/>
    </row>
    <row r="38" spans="1:35" ht="24.9" customHeight="1">
      <c r="A38" s="116"/>
      <c r="B38" s="30">
        <v>21</v>
      </c>
      <c r="C38" s="420" t="s">
        <v>99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/>
      <c r="S38" s="441"/>
      <c r="T38" s="231">
        <f t="shared" si="10"/>
        <v>0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>
        <f t="shared" si="14"/>
        <v>30</v>
      </c>
      <c r="AF38" s="2"/>
      <c r="AG38" s="230"/>
      <c r="AH38" s="208"/>
      <c r="AI38" s="208"/>
    </row>
    <row r="39" spans="1:35" ht="24.9" customHeight="1">
      <c r="A39" s="116"/>
      <c r="B39" s="236">
        <v>22</v>
      </c>
      <c r="C39" s="444" t="s">
        <v>40</v>
      </c>
      <c r="D39" s="445"/>
      <c r="E39" s="112"/>
      <c r="F39" s="280"/>
      <c r="G39" s="281"/>
      <c r="H39" s="233">
        <f t="shared" si="7"/>
        <v>0</v>
      </c>
      <c r="I39" s="73"/>
      <c r="J39" s="446"/>
      <c r="K39" s="447"/>
      <c r="L39" s="231">
        <f t="shared" si="8"/>
        <v>0</v>
      </c>
      <c r="M39" s="74"/>
      <c r="N39" s="446"/>
      <c r="O39" s="447"/>
      <c r="P39" s="231">
        <f t="shared" si="9"/>
        <v>0</v>
      </c>
      <c r="Q39" s="73"/>
      <c r="R39" s="446">
        <v>1</v>
      </c>
      <c r="S39" s="447"/>
      <c r="T39" s="231">
        <f t="shared" si="10"/>
        <v>0.89473684210526316</v>
      </c>
      <c r="U39" s="73"/>
      <c r="V39" s="426"/>
      <c r="W39" s="427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 t="shared" ref="AG39:AG40" si="15">AB39</f>
        <v>30</v>
      </c>
      <c r="AH39" s="208"/>
      <c r="AI39" s="208"/>
    </row>
    <row r="40" spans="1:35" ht="24.9" customHeight="1">
      <c r="A40" s="116"/>
      <c r="B40" s="236">
        <v>23</v>
      </c>
      <c r="C40" s="420" t="s">
        <v>130</v>
      </c>
      <c r="D40" s="421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3</v>
      </c>
      <c r="O40" s="441"/>
      <c r="P40" s="231">
        <f t="shared" si="9"/>
        <v>2.6842105263157894</v>
      </c>
      <c r="Q40" s="73"/>
      <c r="R40" s="440">
        <v>4</v>
      </c>
      <c r="S40" s="441"/>
      <c r="T40" s="231">
        <f t="shared" si="10"/>
        <v>3.5789473684210527</v>
      </c>
      <c r="U40" s="73"/>
      <c r="V40" s="455"/>
      <c r="W40" s="456"/>
      <c r="X40" s="237"/>
      <c r="Y40" s="79"/>
      <c r="Z40" s="226">
        <f t="shared" si="12"/>
        <v>7</v>
      </c>
      <c r="AA40" s="79"/>
      <c r="AB40" s="418">
        <f t="shared" si="13"/>
        <v>210</v>
      </c>
      <c r="AC40" s="419"/>
      <c r="AD40" s="115"/>
      <c r="AE40" s="311"/>
      <c r="AF40" s="2"/>
      <c r="AG40" s="230">
        <f t="shared" si="15"/>
        <v>210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6</v>
      </c>
      <c r="G41" s="417"/>
      <c r="H41" s="119"/>
      <c r="I41" s="77"/>
      <c r="J41" s="417">
        <f>SUM(J35:J40)</f>
        <v>6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21</v>
      </c>
      <c r="AA41" s="79"/>
      <c r="AB41" s="454">
        <f>SUM(AB35:AC40)</f>
        <v>678</v>
      </c>
      <c r="AC41" s="530"/>
      <c r="AD41" s="115"/>
      <c r="AE41" s="121">
        <f>SUM(AE35:AE40)</f>
        <v>438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287">
        <v>19</v>
      </c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24</v>
      </c>
      <c r="C44" s="526" t="s">
        <v>133</v>
      </c>
      <c r="D44" s="527"/>
      <c r="E44" s="129"/>
      <c r="F44" s="528">
        <v>3</v>
      </c>
      <c r="G44" s="529"/>
      <c r="H44" s="240">
        <f t="shared" ref="H44:H46" si="16">((F44)*(F$10/AE$1))</f>
        <v>3</v>
      </c>
      <c r="I44" s="73"/>
      <c r="J44" s="528">
        <v>3</v>
      </c>
      <c r="K44" s="529"/>
      <c r="L44" s="240">
        <f t="shared" ref="L44:L46" si="17">(J44)*(J$10/AE$1)</f>
        <v>3</v>
      </c>
      <c r="M44" s="84"/>
      <c r="N44" s="528">
        <v>4</v>
      </c>
      <c r="O44" s="529"/>
      <c r="P44" s="241">
        <f t="shared" ref="P44:P46" si="18">N44*(N$10/AE$1)</f>
        <v>3.5789473684210527</v>
      </c>
      <c r="Q44" s="84"/>
      <c r="R44" s="528">
        <v>4</v>
      </c>
      <c r="S44" s="529"/>
      <c r="T44" s="130">
        <f>R44*(R$10/AE$1)</f>
        <v>3.5789473684210527</v>
      </c>
      <c r="U44" s="84"/>
      <c r="V44" s="525"/>
      <c r="W44" s="525"/>
      <c r="X44" s="131">
        <f>V44*(V$10/AE$1)</f>
        <v>0</v>
      </c>
      <c r="Y44" s="84"/>
      <c r="Z44" s="242">
        <f>F44+J44+N44+R44+V44</f>
        <v>14</v>
      </c>
      <c r="AA44" s="79"/>
      <c r="AB44" s="418">
        <f>F44*F$8+J44*J$8+N44*N$8+R44*R$8+V44*V$8</f>
        <v>444</v>
      </c>
      <c r="AC44" s="419"/>
      <c r="AD44" s="115"/>
      <c r="AE44" s="243">
        <f>F44*F$8+J44*J$8+N44*N$8+R44*R$8</f>
        <v>444</v>
      </c>
      <c r="AF44" s="2"/>
      <c r="AG44" s="245"/>
      <c r="AH44" s="208"/>
      <c r="AI44" s="208"/>
    </row>
    <row r="45" spans="1:35" ht="24.9" customHeight="1">
      <c r="A45"/>
      <c r="B45" s="250">
        <v>25</v>
      </c>
      <c r="C45" s="259" t="s">
        <v>134</v>
      </c>
      <c r="D45" s="260"/>
      <c r="E45" s="129"/>
      <c r="F45" s="467">
        <v>2</v>
      </c>
      <c r="G45" s="468"/>
      <c r="H45" s="251">
        <f t="shared" si="16"/>
        <v>2</v>
      </c>
      <c r="I45" s="73"/>
      <c r="J45" s="467">
        <v>4</v>
      </c>
      <c r="K45" s="468"/>
      <c r="L45" s="252">
        <f t="shared" si="17"/>
        <v>4</v>
      </c>
      <c r="M45" s="84"/>
      <c r="N45" s="467">
        <v>4</v>
      </c>
      <c r="O45" s="468"/>
      <c r="P45" s="249">
        <f t="shared" si="18"/>
        <v>3.5789473684210527</v>
      </c>
      <c r="Q45" s="84"/>
      <c r="R45" s="467">
        <v>4</v>
      </c>
      <c r="S45" s="468"/>
      <c r="T45" s="249">
        <f>R45*(R$10/AE$1)</f>
        <v>3.5789473684210527</v>
      </c>
      <c r="U45" s="84"/>
      <c r="V45" s="391"/>
      <c r="W45" s="391"/>
      <c r="X45" s="132">
        <f>V45*(V$10/AE$1)</f>
        <v>0</v>
      </c>
      <c r="Y45" s="84"/>
      <c r="Z45" s="242">
        <f t="shared" ref="Z45:Z46" si="19">F45+J45+N45+R45+V45</f>
        <v>14</v>
      </c>
      <c r="AA45" s="79"/>
      <c r="AB45" s="418">
        <f t="shared" ref="AB45:AB46" si="20">F45*F$8+J45*J$8+N45*N$8+R45*R$8+V45*V$8</f>
        <v>444</v>
      </c>
      <c r="AC45" s="419"/>
      <c r="AD45" s="115"/>
      <c r="AE45" s="243"/>
      <c r="AF45" s="2"/>
      <c r="AG45" s="254">
        <f>F45*F8+J45*J8+N45*N8+R45*R8</f>
        <v>444</v>
      </c>
      <c r="AH45" s="208"/>
      <c r="AI45" s="208"/>
    </row>
    <row r="46" spans="1:35" ht="24.9" customHeight="1">
      <c r="A46"/>
      <c r="B46" s="258">
        <v>31</v>
      </c>
      <c r="C46" s="476" t="s">
        <v>172</v>
      </c>
      <c r="D46" s="477"/>
      <c r="E46" s="136"/>
      <c r="F46" s="478"/>
      <c r="G46" s="479"/>
      <c r="H46" s="137">
        <f t="shared" si="16"/>
        <v>0</v>
      </c>
      <c r="I46" s="20"/>
      <c r="J46" s="478"/>
      <c r="K46" s="479"/>
      <c r="L46" s="137">
        <f t="shared" si="17"/>
        <v>0</v>
      </c>
      <c r="M46" s="22"/>
      <c r="N46" s="422"/>
      <c r="O46" s="423"/>
      <c r="P46" s="47">
        <f t="shared" si="18"/>
        <v>0</v>
      </c>
      <c r="Q46" s="20"/>
      <c r="R46" s="422"/>
      <c r="S46" s="423"/>
      <c r="T46" s="249">
        <f t="shared" ref="T46" si="21">R46*(R$10/AE$1)</f>
        <v>0</v>
      </c>
      <c r="U46" s="20"/>
      <c r="V46" s="480">
        <v>7</v>
      </c>
      <c r="W46" s="481"/>
      <c r="X46" s="249">
        <f>V46*(V$10/AE$1)</f>
        <v>5.5263157894736841</v>
      </c>
      <c r="Y46" s="134"/>
      <c r="Z46" s="242">
        <f t="shared" si="19"/>
        <v>7</v>
      </c>
      <c r="AA46" s="135"/>
      <c r="AB46" s="418">
        <f t="shared" si="20"/>
        <v>196</v>
      </c>
      <c r="AC46" s="419"/>
      <c r="AD46" s="115"/>
      <c r="AE46" s="473" t="s">
        <v>42</v>
      </c>
      <c r="AF46" s="474"/>
      <c r="AG46" s="475"/>
      <c r="AH46" s="208"/>
      <c r="AI46" s="208"/>
    </row>
    <row r="47" spans="1:35" ht="24.9" customHeight="1">
      <c r="A47"/>
      <c r="B47" s="450" t="s">
        <v>43</v>
      </c>
      <c r="C47" s="450"/>
      <c r="D47" s="451"/>
      <c r="E47" s="118"/>
      <c r="F47" s="416">
        <f>SUM(F44:G46)</f>
        <v>5</v>
      </c>
      <c r="G47" s="417"/>
      <c r="H47" s="76"/>
      <c r="I47" s="77"/>
      <c r="J47" s="417">
        <f>SUM(J44:K46)</f>
        <v>7</v>
      </c>
      <c r="K47" s="417"/>
      <c r="L47" s="78"/>
      <c r="M47" s="79"/>
      <c r="N47" s="417">
        <f>SUM(N44:O46)</f>
        <v>8</v>
      </c>
      <c r="O47" s="417"/>
      <c r="P47" s="78"/>
      <c r="Q47" s="79"/>
      <c r="R47" s="417">
        <f>SUM(R44:S46)</f>
        <v>8</v>
      </c>
      <c r="S47" s="417"/>
      <c r="T47" s="78"/>
      <c r="U47" s="79"/>
      <c r="V47" s="452">
        <v>7</v>
      </c>
      <c r="W47" s="453"/>
      <c r="X47" s="78"/>
      <c r="Y47" s="94"/>
      <c r="Z47" s="82">
        <f>SUM(Z44:Z46)</f>
        <v>35</v>
      </c>
      <c r="AA47" s="93"/>
      <c r="AB47" s="402">
        <f>SUM(AB44:AC46)</f>
        <v>1084</v>
      </c>
      <c r="AC47" s="454"/>
      <c r="AD47" s="115"/>
      <c r="AE47" s="121">
        <f>SUM(AE44:AE46)</f>
        <v>444</v>
      </c>
      <c r="AF47" s="122"/>
      <c r="AG47" s="123">
        <f>SUM(AG44:AG46)</f>
        <v>444</v>
      </c>
      <c r="AH47" s="208"/>
      <c r="AI47" s="208"/>
    </row>
    <row r="48" spans="1:35" ht="18">
      <c r="A48"/>
      <c r="B48" s="138"/>
      <c r="C48" s="138"/>
      <c r="D48" s="138"/>
      <c r="E48" s="125"/>
      <c r="F48" s="139">
        <f>F41+F47</f>
        <v>11</v>
      </c>
      <c r="G48" s="139"/>
      <c r="H48" s="140"/>
      <c r="I48" s="140"/>
      <c r="J48" s="139">
        <f>J41+J47</f>
        <v>13</v>
      </c>
      <c r="K48" s="139"/>
      <c r="L48" s="140"/>
      <c r="M48" s="140"/>
      <c r="N48" s="139">
        <f>N41+N47</f>
        <v>12</v>
      </c>
      <c r="O48" s="139"/>
      <c r="P48" s="140"/>
      <c r="Q48" s="140"/>
      <c r="R48" s="139">
        <f>R41+R47</f>
        <v>13</v>
      </c>
      <c r="S48" s="139"/>
      <c r="T48" s="140"/>
      <c r="U48" s="140"/>
      <c r="V48" s="139" t="e">
        <f ca="1">V41+V47</f>
        <v>#REF!</v>
      </c>
      <c r="W48" s="139"/>
      <c r="X48" s="140"/>
      <c r="Y48" s="140"/>
      <c r="Z48" s="139" t="e">
        <f ca="1">SUM(F48:X48)</f>
        <v>#REF!</v>
      </c>
      <c r="AA48" s="79"/>
      <c r="AB48" s="141"/>
      <c r="AC48" s="141"/>
      <c r="AD48" s="115"/>
      <c r="AE48" s="2"/>
      <c r="AF48" s="2"/>
      <c r="AG48" s="142"/>
      <c r="AH48" s="208"/>
      <c r="AI48" s="208"/>
    </row>
    <row r="49" spans="1:35" ht="19.5" customHeight="1" thickBot="1">
      <c r="A49"/>
      <c r="B49" s="489" t="s">
        <v>44</v>
      </c>
      <c r="C49" s="489"/>
      <c r="D49" s="490"/>
      <c r="E49" s="143"/>
      <c r="F49" s="491">
        <f>F41+F47</f>
        <v>11</v>
      </c>
      <c r="G49" s="492"/>
      <c r="H49" s="93"/>
      <c r="I49" s="79"/>
      <c r="J49" s="492">
        <f>J41+J47</f>
        <v>13</v>
      </c>
      <c r="K49" s="492"/>
      <c r="L49" s="93"/>
      <c r="M49" s="79"/>
      <c r="N49" s="492">
        <f>N41+N47</f>
        <v>12</v>
      </c>
      <c r="O49" s="492"/>
      <c r="P49" s="93"/>
      <c r="Q49" s="79"/>
      <c r="R49" s="492">
        <f>R41+R47</f>
        <v>13</v>
      </c>
      <c r="S49" s="492"/>
      <c r="T49" s="93"/>
      <c r="U49" s="79"/>
      <c r="V49" s="492">
        <f>V47</f>
        <v>7</v>
      </c>
      <c r="W49" s="492"/>
      <c r="X49" s="93"/>
      <c r="Y49" s="94"/>
      <c r="Z49" s="95">
        <f>Z47+Z41</f>
        <v>56</v>
      </c>
      <c r="AA49" s="93"/>
      <c r="AB49" s="486">
        <f>AB41+AB47</f>
        <v>1762</v>
      </c>
      <c r="AC49" s="487"/>
      <c r="AD49" s="115"/>
      <c r="AE49" s="144">
        <f>AE41+AE47</f>
        <v>882</v>
      </c>
      <c r="AF49" s="145"/>
      <c r="AG49" s="146">
        <f>AG41+AG47</f>
        <v>684</v>
      </c>
      <c r="AH49" s="208"/>
      <c r="AI49" s="208"/>
    </row>
    <row r="50" spans="1:35" ht="15" customHeight="1">
      <c r="A50"/>
      <c r="B50" s="84"/>
      <c r="C50" s="488"/>
      <c r="D50" s="488"/>
      <c r="E50" s="147"/>
      <c r="F50" s="411">
        <v>11</v>
      </c>
      <c r="G50" s="411"/>
      <c r="H50" s="125"/>
      <c r="I50" s="125"/>
      <c r="J50" s="411">
        <v>13</v>
      </c>
      <c r="K50" s="411"/>
      <c r="L50" s="125"/>
      <c r="M50" s="125"/>
      <c r="N50" s="411">
        <v>12</v>
      </c>
      <c r="O50" s="411"/>
      <c r="P50" s="125"/>
      <c r="Q50" s="125"/>
      <c r="R50" s="411">
        <v>13</v>
      </c>
      <c r="S50" s="411"/>
      <c r="T50" s="125"/>
      <c r="U50" s="125"/>
      <c r="V50" s="411">
        <v>7</v>
      </c>
      <c r="W50" s="411"/>
      <c r="X50" s="79"/>
      <c r="Y50" s="79"/>
      <c r="Z50" s="148">
        <f>SUM(F50:W50)</f>
        <v>56</v>
      </c>
      <c r="AA50" s="79"/>
      <c r="AB50" s="88"/>
      <c r="AC50" s="88"/>
      <c r="AD50" s="89"/>
      <c r="AE50" s="149">
        <v>765</v>
      </c>
      <c r="AF50" s="2"/>
      <c r="AG50" s="149">
        <f>570+45</f>
        <v>615</v>
      </c>
      <c r="AH50" s="208"/>
      <c r="AI50" s="208"/>
    </row>
    <row r="51" spans="1:35" ht="18">
      <c r="A51"/>
      <c r="B51" s="150"/>
      <c r="C51" s="150"/>
      <c r="D51" s="151" t="s">
        <v>45</v>
      </c>
      <c r="E51" s="152"/>
      <c r="F51" s="482">
        <v>8</v>
      </c>
      <c r="G51" s="482"/>
      <c r="H51" s="153"/>
      <c r="I51" s="153"/>
      <c r="J51" s="482">
        <v>11</v>
      </c>
      <c r="K51" s="482"/>
      <c r="L51" s="153"/>
      <c r="M51" s="153"/>
      <c r="N51" s="482">
        <v>13</v>
      </c>
      <c r="O51" s="482"/>
      <c r="P51" s="153"/>
      <c r="Q51" s="153"/>
      <c r="R51" s="482">
        <v>12</v>
      </c>
      <c r="S51" s="482"/>
      <c r="T51" s="153"/>
      <c r="U51" s="153"/>
      <c r="V51" s="482">
        <v>7</v>
      </c>
      <c r="W51" s="482"/>
      <c r="X51" s="153"/>
      <c r="Y51" s="153"/>
      <c r="Z51" s="154">
        <f>SUM(F51:W51)</f>
        <v>51</v>
      </c>
      <c r="AA51" s="79"/>
      <c r="AB51" s="155"/>
      <c r="AC51" s="155"/>
      <c r="AD51" s="89"/>
      <c r="AE51" s="483">
        <f>AE49+AG49</f>
        <v>1566</v>
      </c>
      <c r="AF51" s="484"/>
      <c r="AG51" s="485"/>
      <c r="AH51" s="208"/>
      <c r="AI51" s="208"/>
    </row>
    <row r="52" spans="1:35" ht="16.5" customHeight="1">
      <c r="A52"/>
      <c r="B52" s="499" t="s">
        <v>46</v>
      </c>
      <c r="C52" s="499"/>
      <c r="D52" s="500"/>
      <c r="E52" s="143"/>
      <c r="F52" s="501">
        <f>F49+F31</f>
        <v>36</v>
      </c>
      <c r="G52" s="502"/>
      <c r="H52" s="156"/>
      <c r="I52" s="157"/>
      <c r="J52" s="502">
        <f>J49+J31</f>
        <v>38</v>
      </c>
      <c r="K52" s="502"/>
      <c r="L52" s="158"/>
      <c r="M52" s="157"/>
      <c r="N52" s="502">
        <f>N49+N31</f>
        <v>35</v>
      </c>
      <c r="O52" s="502"/>
      <c r="P52" s="156"/>
      <c r="Q52" s="157"/>
      <c r="R52" s="502">
        <f>R49+R31</f>
        <v>34</v>
      </c>
      <c r="S52" s="502"/>
      <c r="T52" s="156"/>
      <c r="U52" s="157"/>
      <c r="V52" s="502">
        <f>V49+V31</f>
        <v>28</v>
      </c>
      <c r="W52" s="502"/>
      <c r="X52" s="156"/>
      <c r="Y52" s="159"/>
      <c r="Z52" s="160">
        <f>Z49+Z31</f>
        <v>171</v>
      </c>
      <c r="AA52" s="156"/>
      <c r="AB52" s="493">
        <f>AB49+AB31</f>
        <v>5370</v>
      </c>
      <c r="AC52" s="493"/>
      <c r="AD52" s="161"/>
      <c r="AE52" s="494">
        <f>AE50+AG50</f>
        <v>1380</v>
      </c>
      <c r="AF52" s="495"/>
      <c r="AG52" s="496"/>
      <c r="AH52" s="208"/>
      <c r="AI52" s="208"/>
    </row>
    <row r="53" spans="1:35" ht="16.5" customHeight="1">
      <c r="A53"/>
      <c r="B53" s="497" t="s">
        <v>47</v>
      </c>
      <c r="C53" s="497"/>
      <c r="D53" s="497"/>
      <c r="E53" s="162"/>
      <c r="F53" s="497">
        <v>35</v>
      </c>
      <c r="G53" s="497"/>
      <c r="H53" s="163"/>
      <c r="I53" s="163"/>
      <c r="J53" s="497">
        <v>36</v>
      </c>
      <c r="K53" s="497"/>
      <c r="L53" s="163"/>
      <c r="M53" s="163"/>
      <c r="N53" s="497">
        <v>36</v>
      </c>
      <c r="O53" s="497"/>
      <c r="P53" s="163"/>
      <c r="Q53" s="163"/>
      <c r="R53" s="497">
        <v>35</v>
      </c>
      <c r="S53" s="497"/>
      <c r="T53" s="163"/>
      <c r="U53" s="163"/>
      <c r="V53" s="497">
        <v>29</v>
      </c>
      <c r="W53" s="497"/>
      <c r="X53" s="163"/>
      <c r="Y53" s="164"/>
      <c r="Z53" s="165">
        <f>SUM(F53:V53)</f>
        <v>171</v>
      </c>
      <c r="AA53" s="166"/>
      <c r="AB53" s="498"/>
      <c r="AC53" s="498"/>
      <c r="AD53" s="167"/>
      <c r="AE53" s="168"/>
      <c r="AF53" s="169"/>
      <c r="AG53" s="170"/>
      <c r="AH53" s="208"/>
      <c r="AI53" s="208"/>
    </row>
    <row r="54" spans="1:35" ht="16.5" customHeight="1">
      <c r="A54"/>
      <c r="B54" s="171"/>
      <c r="C54" s="171"/>
      <c r="D54" s="171"/>
      <c r="E54" s="171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86"/>
      <c r="Z54" s="148"/>
      <c r="AA54" s="125"/>
      <c r="AB54" s="167"/>
      <c r="AC54" s="167"/>
      <c r="AD54" s="167"/>
      <c r="AE54" s="66"/>
      <c r="AF54" s="66"/>
      <c r="AG54" s="66"/>
      <c r="AH54" s="208"/>
      <c r="AI54" s="208"/>
    </row>
    <row r="55" spans="1:35" ht="15.75" customHeight="1">
      <c r="A55"/>
      <c r="B55" s="512" t="s">
        <v>48</v>
      </c>
      <c r="C55" s="512"/>
      <c r="D55" s="172"/>
      <c r="E55" s="33"/>
      <c r="F55" s="513">
        <v>2</v>
      </c>
      <c r="G55" s="514"/>
      <c r="H55" s="173">
        <v>2</v>
      </c>
      <c r="I55" s="134"/>
      <c r="J55" s="514">
        <v>2</v>
      </c>
      <c r="K55" s="514"/>
      <c r="L55" s="173">
        <v>2</v>
      </c>
      <c r="M55" s="134"/>
      <c r="N55" s="514">
        <v>2</v>
      </c>
      <c r="O55" s="514"/>
      <c r="P55" s="173">
        <v>1.79</v>
      </c>
      <c r="Q55" s="174"/>
      <c r="R55" s="514">
        <v>2</v>
      </c>
      <c r="S55" s="514"/>
      <c r="T55" s="173">
        <v>2</v>
      </c>
      <c r="U55" s="175"/>
      <c r="V55" s="514">
        <v>2</v>
      </c>
      <c r="W55" s="514"/>
      <c r="X55" s="176">
        <f>(V55)*(V$10/AE$1)</f>
        <v>1.5789473684210527</v>
      </c>
      <c r="Y55" s="11"/>
      <c r="Z55" s="177">
        <v>10</v>
      </c>
      <c r="AA55" s="25"/>
      <c r="AB55" s="503">
        <v>300</v>
      </c>
      <c r="AC55" s="503"/>
      <c r="AD55" s="38"/>
      <c r="AE55" s="178"/>
      <c r="AF55" s="179"/>
      <c r="AG55" s="180"/>
      <c r="AH55" s="208"/>
      <c r="AI55" s="208"/>
    </row>
    <row r="56" spans="1:35" ht="19.5" customHeight="1">
      <c r="A56"/>
      <c r="B56" s="504" t="s">
        <v>49</v>
      </c>
      <c r="C56" s="504"/>
      <c r="D56" s="505"/>
      <c r="E56" s="181"/>
      <c r="F56" s="506" t="s">
        <v>50</v>
      </c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11"/>
      <c r="Z56" s="11"/>
      <c r="AA56" s="25"/>
      <c r="AB56" s="508">
        <v>10</v>
      </c>
      <c r="AC56" s="508"/>
      <c r="AD56" s="38"/>
      <c r="AE56" s="178"/>
      <c r="AF56" s="179"/>
      <c r="AG56" s="180"/>
      <c r="AH56" s="208"/>
      <c r="AI56" s="208"/>
    </row>
    <row r="57" spans="1:35" ht="17.399999999999999">
      <c r="A57"/>
      <c r="B57" s="509" t="s">
        <v>51</v>
      </c>
      <c r="C57" s="509"/>
      <c r="D57" s="72"/>
      <c r="E57" s="33"/>
      <c r="F57" s="510">
        <v>0.5</v>
      </c>
      <c r="G57" s="511"/>
      <c r="H57" s="182"/>
      <c r="I57" s="134"/>
      <c r="J57" s="511">
        <v>0.5</v>
      </c>
      <c r="K57" s="511"/>
      <c r="L57" s="182"/>
      <c r="M57" s="134"/>
      <c r="N57" s="511">
        <v>0.5</v>
      </c>
      <c r="O57" s="511"/>
      <c r="P57" s="182"/>
      <c r="Q57" s="134"/>
      <c r="R57" s="511"/>
      <c r="S57" s="511"/>
      <c r="T57" s="182"/>
      <c r="U57" s="134"/>
      <c r="V57" s="511"/>
      <c r="W57" s="511"/>
      <c r="X57" s="182"/>
      <c r="Y57" s="11"/>
      <c r="Z57" s="183">
        <v>1.5</v>
      </c>
      <c r="AA57" s="25"/>
      <c r="AB57" s="520">
        <v>45</v>
      </c>
      <c r="AC57" s="520"/>
      <c r="AD57" s="161"/>
      <c r="AE57" s="184"/>
      <c r="AF57" s="184"/>
      <c r="AG57" s="184"/>
      <c r="AH57" s="208"/>
      <c r="AI57" s="208"/>
    </row>
    <row r="58" spans="1:35" ht="18.75" customHeight="1">
      <c r="A58"/>
      <c r="B58" s="521" t="s">
        <v>52</v>
      </c>
      <c r="C58" s="521"/>
      <c r="D58" s="185"/>
      <c r="E58" s="186"/>
      <c r="F58" s="522">
        <f>F52+F55+F57</f>
        <v>38.5</v>
      </c>
      <c r="G58" s="522"/>
      <c r="H58" s="187"/>
      <c r="I58" s="134"/>
      <c r="J58" s="522">
        <f>J52+J55+J57</f>
        <v>40.5</v>
      </c>
      <c r="K58" s="522"/>
      <c r="L58" s="187"/>
      <c r="M58" s="134"/>
      <c r="N58" s="523">
        <f>N52+N55+N57</f>
        <v>37.5</v>
      </c>
      <c r="O58" s="523"/>
      <c r="P58" s="218"/>
      <c r="Q58" s="219"/>
      <c r="R58" s="523">
        <f>R52+R55+R57</f>
        <v>36</v>
      </c>
      <c r="S58" s="523"/>
      <c r="T58" s="188"/>
      <c r="U58" s="134"/>
      <c r="V58" s="522">
        <f>V52+V55+V57</f>
        <v>30</v>
      </c>
      <c r="W58" s="522"/>
      <c r="X58" s="187"/>
      <c r="Y58" s="189"/>
      <c r="Z58" s="190">
        <f>F58+J58+N58+R58+V58</f>
        <v>182.5</v>
      </c>
      <c r="AA58" s="25"/>
      <c r="AB58" s="524">
        <f>AB52+AB55+AB57+AB56</f>
        <v>5725</v>
      </c>
      <c r="AC58" s="524"/>
      <c r="AD58" s="38"/>
      <c r="AE58" s="2"/>
      <c r="AF58" s="2"/>
      <c r="AG58" s="2"/>
      <c r="AH58" s="208"/>
      <c r="AI58" s="208"/>
    </row>
    <row r="59" spans="1:35" ht="43.5" customHeight="1" thickBot="1">
      <c r="A59"/>
      <c r="B59" s="515" t="s">
        <v>66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7"/>
      <c r="Q59" s="220"/>
      <c r="R59" s="191"/>
      <c r="S59" s="191"/>
      <c r="T59" s="192"/>
      <c r="U59" s="191"/>
      <c r="V59" s="193"/>
      <c r="W59" s="193"/>
      <c r="X59" s="191"/>
      <c r="Y59" s="191"/>
      <c r="Z59" s="191"/>
      <c r="AA59" s="191"/>
      <c r="AB59" s="191"/>
      <c r="AC59" s="194"/>
      <c r="AD59" s="38"/>
      <c r="AE59" s="2"/>
      <c r="AF59" s="2"/>
      <c r="AG59" s="2"/>
      <c r="AH59" s="208"/>
      <c r="AI59" s="208"/>
    </row>
    <row r="60" spans="1:35" s="209" customFormat="1" ht="15.75" customHeight="1">
      <c r="A60"/>
      <c r="B60" s="195" t="s">
        <v>174</v>
      </c>
      <c r="C60" s="196"/>
      <c r="D60" s="196"/>
      <c r="E60" s="196"/>
      <c r="F60" s="84"/>
      <c r="G60" s="84"/>
      <c r="H60" s="196"/>
      <c r="I60" s="196"/>
      <c r="J60" s="84"/>
      <c r="K60" s="84"/>
      <c r="L60" s="196"/>
      <c r="M60" s="197"/>
      <c r="N60" s="198"/>
      <c r="O60" s="198"/>
      <c r="P60" s="200" t="s">
        <v>127</v>
      </c>
      <c r="Q60" s="221"/>
      <c r="R60" s="196"/>
      <c r="S60" s="196"/>
      <c r="T60" s="200" t="s">
        <v>128</v>
      </c>
      <c r="U60" s="196"/>
      <c r="V60" s="198"/>
      <c r="W60" s="84"/>
      <c r="X60" s="197"/>
      <c r="Y60" s="197"/>
      <c r="Z60" s="196"/>
      <c r="AA60" s="196"/>
      <c r="AB60" s="199"/>
      <c r="AC60" s="199"/>
      <c r="AD60" s="89"/>
      <c r="AE60" s="2"/>
      <c r="AF60" s="2"/>
      <c r="AG60" s="2"/>
    </row>
    <row r="61" spans="1:35" ht="9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6"/>
      <c r="N61" s="84"/>
      <c r="O61" s="84"/>
      <c r="P61" s="196"/>
      <c r="Q61" s="196"/>
      <c r="R61" s="196"/>
      <c r="S61" s="196"/>
      <c r="T61" s="196"/>
      <c r="U61" s="196"/>
      <c r="V61" s="84"/>
      <c r="W61" s="84"/>
      <c r="X61" s="196"/>
      <c r="Y61" s="196"/>
      <c r="Z61" s="196"/>
      <c r="AA61" s="196"/>
      <c r="AB61" s="199"/>
      <c r="AC61" s="199"/>
      <c r="AD61" s="89"/>
      <c r="AE61" s="2"/>
      <c r="AF61" s="2"/>
      <c r="AG61" s="2"/>
    </row>
    <row r="62" spans="1:35" ht="15.75" customHeight="1">
      <c r="A62"/>
      <c r="B62" s="518" t="s">
        <v>178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U62" s="200"/>
      <c r="V62" s="200"/>
      <c r="X62" s="201"/>
      <c r="Y62" s="201"/>
      <c r="Z62" s="202"/>
      <c r="AA62" s="196"/>
      <c r="AB62" s="199"/>
      <c r="AC62" s="199"/>
      <c r="AD62" s="89"/>
      <c r="AE62" s="2"/>
      <c r="AF62" s="2"/>
      <c r="AG62" s="2"/>
    </row>
    <row r="63" spans="1:35" ht="17.399999999999999">
      <c r="A63"/>
      <c r="B63" s="275" t="s">
        <v>179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03"/>
      <c r="P63" s="201"/>
      <c r="Q63" s="201"/>
      <c r="R63" s="201"/>
      <c r="S63" s="201"/>
      <c r="T63" s="201"/>
      <c r="U63" s="201"/>
      <c r="V63" s="201"/>
      <c r="W63" s="20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205"/>
      <c r="C64" s="196"/>
      <c r="D64" s="196"/>
      <c r="E64" s="196"/>
      <c r="F64" s="84"/>
      <c r="G64" s="84"/>
      <c r="H64" s="196"/>
      <c r="I64" s="196"/>
      <c r="J64" s="84"/>
      <c r="K64" s="519" t="s">
        <v>175</v>
      </c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89"/>
      <c r="AE64" s="206"/>
      <c r="AF64" s="2"/>
      <c r="AG64" s="2"/>
    </row>
    <row r="65" spans="1:33" ht="15.75" customHeight="1">
      <c r="A65"/>
      <c r="B65" s="207"/>
      <c r="C65" s="207"/>
      <c r="D65" s="207"/>
      <c r="E65" s="207"/>
      <c r="F65" s="207"/>
      <c r="G65" s="207"/>
      <c r="H65" s="207"/>
      <c r="I65" s="207"/>
      <c r="J65" s="207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</sheetData>
  <mergeCells count="303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0:AC40"/>
    <mergeCell ref="B41:D41"/>
    <mergeCell ref="F41:G41"/>
    <mergeCell ref="J41:K41"/>
    <mergeCell ref="N41:O41"/>
    <mergeCell ref="R41:S41"/>
    <mergeCell ref="V41:W41"/>
    <mergeCell ref="AB41:AC41"/>
    <mergeCell ref="C40:D40"/>
    <mergeCell ref="F40:G40"/>
    <mergeCell ref="J40:K40"/>
    <mergeCell ref="N40:O40"/>
    <mergeCell ref="R40:S40"/>
    <mergeCell ref="V40:W40"/>
    <mergeCell ref="V44:W44"/>
    <mergeCell ref="AB44:AC44"/>
    <mergeCell ref="F45:G45"/>
    <mergeCell ref="J45:K45"/>
    <mergeCell ref="N45:O45"/>
    <mergeCell ref="R45:S45"/>
    <mergeCell ref="V45:W45"/>
    <mergeCell ref="AB45:AC45"/>
    <mergeCell ref="B43:D43"/>
    <mergeCell ref="C44:D44"/>
    <mergeCell ref="F44:G44"/>
    <mergeCell ref="J44:K44"/>
    <mergeCell ref="N44:O44"/>
    <mergeCell ref="R44:S44"/>
    <mergeCell ref="AB46:AC46"/>
    <mergeCell ref="AE46:AG46"/>
    <mergeCell ref="B47:D47"/>
    <mergeCell ref="F47:G47"/>
    <mergeCell ref="J47:K47"/>
    <mergeCell ref="N47:O47"/>
    <mergeCell ref="R47:S47"/>
    <mergeCell ref="V47:W47"/>
    <mergeCell ref="AB47:AC47"/>
    <mergeCell ref="C46:D46"/>
    <mergeCell ref="F46:G46"/>
    <mergeCell ref="J46:K46"/>
    <mergeCell ref="N46:O46"/>
    <mergeCell ref="R46:S46"/>
    <mergeCell ref="V46:W46"/>
    <mergeCell ref="F51:G51"/>
    <mergeCell ref="J51:K51"/>
    <mergeCell ref="N51:O51"/>
    <mergeCell ref="R51:S51"/>
    <mergeCell ref="V51:W51"/>
    <mergeCell ref="AE51:AG51"/>
    <mergeCell ref="AB49:AC49"/>
    <mergeCell ref="C50:D50"/>
    <mergeCell ref="F50:G50"/>
    <mergeCell ref="J50:K50"/>
    <mergeCell ref="N50:O50"/>
    <mergeCell ref="R50:S50"/>
    <mergeCell ref="V50:W50"/>
    <mergeCell ref="B49:D49"/>
    <mergeCell ref="F49:G49"/>
    <mergeCell ref="J49:K49"/>
    <mergeCell ref="N49:O49"/>
    <mergeCell ref="R49:S49"/>
    <mergeCell ref="V49:W49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B52:D52"/>
    <mergeCell ref="F52:G52"/>
    <mergeCell ref="J52:K52"/>
    <mergeCell ref="N52:O52"/>
    <mergeCell ref="R52:S52"/>
    <mergeCell ref="V52:W52"/>
    <mergeCell ref="AB55:AC55"/>
    <mergeCell ref="B56:D56"/>
    <mergeCell ref="F56:X56"/>
    <mergeCell ref="AB56:AC56"/>
    <mergeCell ref="B57:C57"/>
    <mergeCell ref="F57:G57"/>
    <mergeCell ref="J57:K57"/>
    <mergeCell ref="N57:O57"/>
    <mergeCell ref="R57:S57"/>
    <mergeCell ref="V57:W57"/>
    <mergeCell ref="B55:C55"/>
    <mergeCell ref="F55:G55"/>
    <mergeCell ref="J55:K55"/>
    <mergeCell ref="N55:O55"/>
    <mergeCell ref="R55:S55"/>
    <mergeCell ref="V55:W55"/>
    <mergeCell ref="B59:P59"/>
    <mergeCell ref="B62:S62"/>
    <mergeCell ref="K64:AC65"/>
    <mergeCell ref="AB57:AC57"/>
    <mergeCell ref="B58:C58"/>
    <mergeCell ref="F58:G58"/>
    <mergeCell ref="J58:K58"/>
    <mergeCell ref="N58:O58"/>
    <mergeCell ref="R58:S58"/>
    <mergeCell ref="V58:W58"/>
    <mergeCell ref="AB58:AC58"/>
  </mergeCells>
  <conditionalFormatting sqref="H13:H30 L13:L30 X13:X30 P13:P31 T13:T31 I30 Q30 U30 H33 Q33:Q40 U33:U40 I33:I45 H42:H43 Q45 U45 H47">
    <cfRule type="cellIs" dxfId="119" priority="1" stopIfTrue="1" operator="equal">
      <formula>0</formula>
    </cfRule>
  </conditionalFormatting>
  <conditionalFormatting sqref="H33:H40 H42:H46 L33:L40 P33:P40 T33:T46 X33:X46 L42:L46 P42:P46">
    <cfRule type="cellIs" dxfId="118" priority="2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B531-F9ED-4F19-B033-12C2325F6C68}">
  <sheetPr>
    <pageSetUpPr fitToPage="1"/>
  </sheetPr>
  <dimension ref="A1:AI71"/>
  <sheetViews>
    <sheetView view="pageBreakPreview" zoomScale="85" zoomScaleNormal="70" zoomScaleSheetLayoutView="85" workbookViewId="0">
      <selection activeCell="B3" sqref="B3:AD3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2.1992187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109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531" t="s">
        <v>6</v>
      </c>
      <c r="K6" s="531"/>
      <c r="L6" s="531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>V14*(V$10/AE$1)</f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>
        <f t="shared" si="0"/>
        <v>1</v>
      </c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>V15*(V$10/AE$1)</f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5">
        <v>2</v>
      </c>
      <c r="W27" s="395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16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110</v>
      </c>
      <c r="AF33" s="539"/>
      <c r="AG33" s="271" t="s">
        <v>111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112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113"/>
      <c r="V35" s="541"/>
      <c r="W35" s="433"/>
      <c r="X35" s="224">
        <f t="shared" ref="X35:X39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113</v>
      </c>
      <c r="D36" s="421"/>
      <c r="E36" s="112"/>
      <c r="F36" s="422"/>
      <c r="G36" s="423"/>
      <c r="H36" s="231">
        <f t="shared" si="7"/>
        <v>0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540"/>
      <c r="W36" s="443"/>
      <c r="X36" s="225">
        <f t="shared" si="11"/>
        <v>0</v>
      </c>
      <c r="Y36" s="79"/>
      <c r="Z36" s="226">
        <f t="shared" ref="Z36:Z42" si="12">F36+J36+N36+R36+V36</f>
        <v>2</v>
      </c>
      <c r="AA36" s="79"/>
      <c r="AB36" s="418">
        <f t="shared" ref="AB36:AB42" si="13">F36*F$8+J36*J$8+N36*N$8+R36*R$8+V36*V$8</f>
        <v>68</v>
      </c>
      <c r="AC36" s="419"/>
      <c r="AD36" s="115"/>
      <c r="AE36" s="228">
        <f t="shared" ref="AE36:AE39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114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4"/>
      <c r="S37" s="425"/>
      <c r="T37" s="232">
        <f t="shared" si="10"/>
        <v>0</v>
      </c>
      <c r="U37" s="73"/>
      <c r="V37" s="542"/>
      <c r="W37" s="427"/>
      <c r="X37" s="225"/>
      <c r="Y37" s="79"/>
      <c r="Z37" s="226">
        <f t="shared" si="12"/>
        <v>2</v>
      </c>
      <c r="AA37" s="79"/>
      <c r="AB37" s="418">
        <f t="shared" si="13"/>
        <v>68</v>
      </c>
      <c r="AC37" s="419"/>
      <c r="AD37" s="115"/>
      <c r="AE37" s="228">
        <f t="shared" si="14"/>
        <v>68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115</v>
      </c>
      <c r="D38" s="421"/>
      <c r="E38" s="112"/>
      <c r="F38" s="422">
        <v>2</v>
      </c>
      <c r="G38" s="423"/>
      <c r="H38" s="231">
        <f t="shared" si="7"/>
        <v>2</v>
      </c>
      <c r="I38" s="73"/>
      <c r="J38" s="422"/>
      <c r="K38" s="423"/>
      <c r="L38" s="231">
        <f t="shared" si="8"/>
        <v>0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540"/>
      <c r="W38" s="443"/>
      <c r="X38" s="225">
        <f t="shared" si="11"/>
        <v>0</v>
      </c>
      <c r="Y38" s="79"/>
      <c r="Z38" s="226">
        <f t="shared" si="12"/>
        <v>2</v>
      </c>
      <c r="AA38" s="79"/>
      <c r="AB38" s="418">
        <f t="shared" si="13"/>
        <v>68</v>
      </c>
      <c r="AC38" s="419"/>
      <c r="AD38" s="115"/>
      <c r="AE38" s="228">
        <f t="shared" si="14"/>
        <v>68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116</v>
      </c>
      <c r="D39" s="421"/>
      <c r="E39" s="112"/>
      <c r="F39" s="434"/>
      <c r="G39" s="435"/>
      <c r="H39" s="233">
        <f t="shared" si="7"/>
        <v>0</v>
      </c>
      <c r="I39" s="73"/>
      <c r="J39" s="436">
        <v>2</v>
      </c>
      <c r="K39" s="437"/>
      <c r="L39" s="231">
        <f t="shared" si="8"/>
        <v>2</v>
      </c>
      <c r="M39" s="74"/>
      <c r="N39" s="440"/>
      <c r="O39" s="441"/>
      <c r="P39" s="231">
        <f t="shared" si="9"/>
        <v>0</v>
      </c>
      <c r="Q39" s="73"/>
      <c r="R39" s="440"/>
      <c r="S39" s="441"/>
      <c r="T39" s="231">
        <f t="shared" si="10"/>
        <v>0</v>
      </c>
      <c r="U39" s="73"/>
      <c r="V39" s="426"/>
      <c r="W39" s="427"/>
      <c r="X39" s="225">
        <f t="shared" si="11"/>
        <v>0</v>
      </c>
      <c r="Y39" s="79"/>
      <c r="Z39" s="226">
        <f t="shared" si="12"/>
        <v>2</v>
      </c>
      <c r="AA39" s="79"/>
      <c r="AB39" s="418">
        <f t="shared" si="13"/>
        <v>68</v>
      </c>
      <c r="AC39" s="419"/>
      <c r="AD39" s="115"/>
      <c r="AE39" s="228">
        <f t="shared" si="14"/>
        <v>68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444" t="s">
        <v>117</v>
      </c>
      <c r="D40" s="445"/>
      <c r="E40" s="112"/>
      <c r="F40" s="280"/>
      <c r="G40" s="281"/>
      <c r="H40" s="233">
        <f t="shared" si="7"/>
        <v>0</v>
      </c>
      <c r="I40" s="73"/>
      <c r="J40" s="446"/>
      <c r="K40" s="447"/>
      <c r="L40" s="231">
        <f t="shared" si="8"/>
        <v>0</v>
      </c>
      <c r="M40" s="74"/>
      <c r="N40" s="446">
        <v>2</v>
      </c>
      <c r="O40" s="447"/>
      <c r="P40" s="231">
        <f t="shared" si="9"/>
        <v>1.7894736842105263</v>
      </c>
      <c r="Q40" s="73"/>
      <c r="R40" s="446">
        <v>2</v>
      </c>
      <c r="S40" s="447"/>
      <c r="T40" s="231">
        <f t="shared" si="10"/>
        <v>1.7894736842105263</v>
      </c>
      <c r="U40" s="73"/>
      <c r="V40" s="426"/>
      <c r="W40" s="427"/>
      <c r="X40" s="225"/>
      <c r="Y40" s="79"/>
      <c r="Z40" s="226">
        <f t="shared" si="12"/>
        <v>4</v>
      </c>
      <c r="AA40" s="79"/>
      <c r="AB40" s="418">
        <f t="shared" si="13"/>
        <v>120</v>
      </c>
      <c r="AC40" s="419"/>
      <c r="AD40" s="115"/>
      <c r="AE40" s="229"/>
      <c r="AF40" s="2"/>
      <c r="AG40" s="230">
        <f t="shared" ref="AG40:AG42" si="15">AB40</f>
        <v>120</v>
      </c>
      <c r="AH40" s="208"/>
      <c r="AI40" s="208"/>
    </row>
    <row r="41" spans="1:35" ht="24.9" customHeight="1">
      <c r="A41" s="116"/>
      <c r="B41" s="236">
        <v>23</v>
      </c>
      <c r="C41" s="420" t="s">
        <v>118</v>
      </c>
      <c r="D41" s="421"/>
      <c r="E41" s="112"/>
      <c r="F41" s="434"/>
      <c r="G41" s="435"/>
      <c r="H41" s="233">
        <f t="shared" si="7"/>
        <v>0</v>
      </c>
      <c r="I41" s="73"/>
      <c r="J41" s="440"/>
      <c r="K41" s="441"/>
      <c r="L41" s="231">
        <f t="shared" si="8"/>
        <v>0</v>
      </c>
      <c r="M41" s="74"/>
      <c r="N41" s="440">
        <v>2</v>
      </c>
      <c r="O41" s="441"/>
      <c r="P41" s="231">
        <f t="shared" si="9"/>
        <v>1.7894736842105263</v>
      </c>
      <c r="Q41" s="73"/>
      <c r="R41" s="440">
        <v>2</v>
      </c>
      <c r="S41" s="441"/>
      <c r="T41" s="231">
        <f t="shared" si="10"/>
        <v>1.7894736842105263</v>
      </c>
      <c r="U41" s="73"/>
      <c r="V41" s="442"/>
      <c r="W41" s="443"/>
      <c r="X41" s="225"/>
      <c r="Y41" s="79"/>
      <c r="Z41" s="226">
        <f t="shared" si="12"/>
        <v>4</v>
      </c>
      <c r="AA41" s="79"/>
      <c r="AB41" s="418">
        <f t="shared" si="13"/>
        <v>120</v>
      </c>
      <c r="AC41" s="419"/>
      <c r="AD41" s="115"/>
      <c r="AE41" s="229"/>
      <c r="AF41" s="2"/>
      <c r="AG41" s="230">
        <f t="shared" si="15"/>
        <v>120</v>
      </c>
      <c r="AH41" s="208"/>
      <c r="AI41" s="208"/>
    </row>
    <row r="42" spans="1:35" ht="24.9" customHeight="1">
      <c r="A42" s="116"/>
      <c r="B42" s="236">
        <v>24</v>
      </c>
      <c r="C42" s="444" t="s">
        <v>119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1</v>
      </c>
      <c r="S42" s="447"/>
      <c r="T42" s="231">
        <f t="shared" si="10"/>
        <v>0.89473684210526316</v>
      </c>
      <c r="U42" s="73"/>
      <c r="V42" s="480"/>
      <c r="W42" s="481"/>
      <c r="X42" s="237"/>
      <c r="Y42" s="79"/>
      <c r="Z42" s="226">
        <f t="shared" si="12"/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6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5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20</v>
      </c>
      <c r="AA43" s="79"/>
      <c r="AB43" s="454">
        <f>SUM(AB35:AC42)</f>
        <v>644</v>
      </c>
      <c r="AC43" s="530"/>
      <c r="AD43" s="115"/>
      <c r="AE43" s="121">
        <f>SUM(AE35:AE42)</f>
        <v>374</v>
      </c>
      <c r="AF43" s="122"/>
      <c r="AG43" s="123">
        <f>SUM(AG35:AG42)</f>
        <v>270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287">
        <v>19</v>
      </c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526" t="s">
        <v>120</v>
      </c>
      <c r="D46" s="527"/>
      <c r="E46" s="129"/>
      <c r="F46" s="528">
        <v>1</v>
      </c>
      <c r="G46" s="529"/>
      <c r="H46" s="240">
        <f t="shared" ref="H46:H52" si="16">((F46)*(F$10/AE$1))</f>
        <v>1</v>
      </c>
      <c r="I46" s="73"/>
      <c r="J46" s="461">
        <v>2</v>
      </c>
      <c r="K46" s="462"/>
      <c r="L46" s="300">
        <f t="shared" ref="L46:L52" si="17">(J46)*(J$10/AE$1)</f>
        <v>2</v>
      </c>
      <c r="M46" s="84"/>
      <c r="N46" s="528">
        <v>1</v>
      </c>
      <c r="O46" s="529"/>
      <c r="P46" s="241">
        <f t="shared" ref="P46:P52" si="18">N46*(N$10/AE$1)</f>
        <v>0.89473684210526316</v>
      </c>
      <c r="Q46" s="84"/>
      <c r="R46" s="528"/>
      <c r="S46" s="529"/>
      <c r="T46" s="130">
        <f>R46*(R$10/AE$1)</f>
        <v>0</v>
      </c>
      <c r="U46" s="84"/>
      <c r="V46" s="525"/>
      <c r="W46" s="525"/>
      <c r="X46" s="131">
        <f>V46*(V$10/AE$1)</f>
        <v>0</v>
      </c>
      <c r="Y46" s="84"/>
      <c r="Z46" s="242">
        <f>F46+J46+N46+R46+V46</f>
        <v>4</v>
      </c>
      <c r="AA46" s="79"/>
      <c r="AB46" s="418">
        <f>F46*F$8+J46*J$8+N46*N$8+R46*R$8+V35*V$8</f>
        <v>132</v>
      </c>
      <c r="AC46" s="419"/>
      <c r="AD46" s="115"/>
      <c r="AE46" s="243">
        <f>AB46</f>
        <v>132</v>
      </c>
      <c r="AF46" s="2"/>
      <c r="AG46" s="245"/>
      <c r="AH46" s="208"/>
      <c r="AI46" s="208"/>
    </row>
    <row r="47" spans="1:35" ht="24.9" customHeight="1">
      <c r="A47"/>
      <c r="B47" s="250">
        <v>26</v>
      </c>
      <c r="C47" s="259" t="s">
        <v>121</v>
      </c>
      <c r="D47" s="260"/>
      <c r="E47" s="129"/>
      <c r="F47" s="467">
        <v>2</v>
      </c>
      <c r="G47" s="468"/>
      <c r="H47" s="251">
        <f t="shared" si="16"/>
        <v>2</v>
      </c>
      <c r="I47" s="73"/>
      <c r="J47" s="543">
        <v>2</v>
      </c>
      <c r="K47" s="544"/>
      <c r="L47" s="301">
        <f t="shared" si="17"/>
        <v>2</v>
      </c>
      <c r="M47" s="84"/>
      <c r="N47" s="467"/>
      <c r="O47" s="468"/>
      <c r="P47" s="249">
        <f t="shared" si="18"/>
        <v>0</v>
      </c>
      <c r="Q47" s="84"/>
      <c r="R47" s="467"/>
      <c r="S47" s="468"/>
      <c r="T47" s="249">
        <f>R47*(R$10/AE$1)</f>
        <v>0</v>
      </c>
      <c r="U47" s="84"/>
      <c r="V47" s="391"/>
      <c r="W47" s="391"/>
      <c r="X47" s="132">
        <f>V47*(V$10/AE$1)</f>
        <v>0</v>
      </c>
      <c r="Y47" s="84"/>
      <c r="Z47" s="242">
        <f t="shared" ref="Z47:Z52" si="19">F47+J47+N47+R47+V47</f>
        <v>4</v>
      </c>
      <c r="AA47" s="79"/>
      <c r="AB47" s="418">
        <f t="shared" ref="AB47:AB51" si="20">F47*F$8+J47*J$8+N47*N$8+R47*R$8+V36*V$8</f>
        <v>136</v>
      </c>
      <c r="AC47" s="419"/>
      <c r="AD47" s="115"/>
      <c r="AE47" s="243">
        <f t="shared" ref="AE47:AE49" si="21">AB47</f>
        <v>136</v>
      </c>
      <c r="AF47" s="2"/>
      <c r="AG47" s="254"/>
      <c r="AH47" s="208"/>
      <c r="AI47" s="208"/>
    </row>
    <row r="48" spans="1:35" ht="24.9" customHeight="1">
      <c r="A48"/>
      <c r="B48" s="290">
        <v>27</v>
      </c>
      <c r="C48" s="259" t="s">
        <v>122</v>
      </c>
      <c r="D48" s="260"/>
      <c r="E48" s="129"/>
      <c r="F48" s="424"/>
      <c r="G48" s="425"/>
      <c r="H48" s="247">
        <f t="shared" si="16"/>
        <v>0</v>
      </c>
      <c r="I48" s="73"/>
      <c r="J48" s="424">
        <v>2</v>
      </c>
      <c r="K48" s="425"/>
      <c r="L48" s="301">
        <f t="shared" si="17"/>
        <v>2</v>
      </c>
      <c r="M48" s="84"/>
      <c r="N48" s="424">
        <v>1</v>
      </c>
      <c r="O48" s="425"/>
      <c r="P48" s="47">
        <f t="shared" si="18"/>
        <v>0.89473684210526316</v>
      </c>
      <c r="Q48" s="84"/>
      <c r="R48" s="282"/>
      <c r="S48" s="283"/>
      <c r="T48" s="249">
        <f t="shared" ref="T48:T52" si="22">R48*(R$10/AE$1)</f>
        <v>0</v>
      </c>
      <c r="U48" s="84"/>
      <c r="V48" s="279"/>
      <c r="W48" s="291"/>
      <c r="X48" s="132"/>
      <c r="Y48" s="84"/>
      <c r="Z48" s="242">
        <f t="shared" si="19"/>
        <v>3</v>
      </c>
      <c r="AA48" s="79"/>
      <c r="AB48" s="418">
        <f t="shared" si="20"/>
        <v>98</v>
      </c>
      <c r="AC48" s="419"/>
      <c r="AD48" s="115"/>
      <c r="AE48" s="243">
        <f t="shared" si="21"/>
        <v>98</v>
      </c>
      <c r="AF48" s="2"/>
      <c r="AG48" s="254"/>
      <c r="AH48" s="208"/>
      <c r="AI48" s="208"/>
    </row>
    <row r="49" spans="1:35" ht="24.9" customHeight="1">
      <c r="A49"/>
      <c r="B49" s="255">
        <v>28</v>
      </c>
      <c r="C49" s="259" t="s">
        <v>123</v>
      </c>
      <c r="D49" s="260"/>
      <c r="E49" s="129"/>
      <c r="F49" s="467">
        <v>3</v>
      </c>
      <c r="G49" s="468"/>
      <c r="H49" s="247">
        <f t="shared" si="16"/>
        <v>3</v>
      </c>
      <c r="I49" s="73"/>
      <c r="J49" s="543">
        <v>1</v>
      </c>
      <c r="K49" s="544"/>
      <c r="L49" s="301">
        <f t="shared" si="17"/>
        <v>1</v>
      </c>
      <c r="M49" s="74"/>
      <c r="N49" s="422"/>
      <c r="O49" s="423"/>
      <c r="P49" s="47">
        <f t="shared" si="18"/>
        <v>0</v>
      </c>
      <c r="Q49" s="73"/>
      <c r="R49" s="422"/>
      <c r="S49" s="423"/>
      <c r="T49" s="249">
        <f t="shared" si="22"/>
        <v>0</v>
      </c>
      <c r="U49" s="73"/>
      <c r="V49" s="391"/>
      <c r="W49" s="391"/>
      <c r="X49" s="133">
        <f>V49*(V$10/AE$1)</f>
        <v>0</v>
      </c>
      <c r="Y49" s="134"/>
      <c r="Z49" s="242">
        <f t="shared" si="19"/>
        <v>4</v>
      </c>
      <c r="AA49" s="135"/>
      <c r="AB49" s="418">
        <f t="shared" si="20"/>
        <v>136</v>
      </c>
      <c r="AC49" s="419"/>
      <c r="AD49" s="115"/>
      <c r="AE49" s="243">
        <f t="shared" si="21"/>
        <v>136</v>
      </c>
      <c r="AF49" s="2"/>
      <c r="AG49" s="246"/>
      <c r="AH49" s="208"/>
      <c r="AI49" s="208"/>
    </row>
    <row r="50" spans="1:35" ht="24.9" customHeight="1">
      <c r="A50"/>
      <c r="B50" s="256">
        <v>29</v>
      </c>
      <c r="C50" s="261" t="s">
        <v>124</v>
      </c>
      <c r="D50" s="262"/>
      <c r="E50" s="136"/>
      <c r="F50" s="426"/>
      <c r="G50" s="545"/>
      <c r="H50" s="137">
        <f t="shared" si="16"/>
        <v>0</v>
      </c>
      <c r="I50" s="20"/>
      <c r="J50" s="442"/>
      <c r="K50" s="443"/>
      <c r="L50" s="301">
        <f t="shared" si="17"/>
        <v>0</v>
      </c>
      <c r="M50" s="22"/>
      <c r="N50" s="546">
        <v>3</v>
      </c>
      <c r="O50" s="547"/>
      <c r="P50" s="47">
        <f t="shared" si="18"/>
        <v>2.6842105263157894</v>
      </c>
      <c r="Q50" s="20"/>
      <c r="R50" s="546">
        <v>4</v>
      </c>
      <c r="S50" s="547"/>
      <c r="T50" s="249">
        <f t="shared" si="22"/>
        <v>3.5789473684210527</v>
      </c>
      <c r="U50" s="20"/>
      <c r="V50" s="263"/>
      <c r="W50" s="264"/>
      <c r="X50" s="47">
        <f>V50*(V$10/AE$1)</f>
        <v>0</v>
      </c>
      <c r="Y50" s="134"/>
      <c r="Z50" s="242">
        <f t="shared" si="19"/>
        <v>7</v>
      </c>
      <c r="AA50" s="135"/>
      <c r="AB50" s="418">
        <f t="shared" si="20"/>
        <v>210</v>
      </c>
      <c r="AC50" s="419"/>
      <c r="AD50" s="115"/>
      <c r="AE50" s="244"/>
      <c r="AF50" s="2"/>
      <c r="AG50" s="257">
        <f>F50*F$8+J50*J$8+N50*N$8+R50*R$8</f>
        <v>210</v>
      </c>
      <c r="AH50" s="208"/>
      <c r="AI50" s="208"/>
    </row>
    <row r="51" spans="1:35" ht="24.9" customHeight="1">
      <c r="A51"/>
      <c r="B51" s="256">
        <v>30</v>
      </c>
      <c r="C51" s="261" t="s">
        <v>125</v>
      </c>
      <c r="D51" s="262"/>
      <c r="E51" s="136"/>
      <c r="F51" s="335"/>
      <c r="G51" s="336"/>
      <c r="H51" s="137">
        <f t="shared" si="16"/>
        <v>0</v>
      </c>
      <c r="I51" s="20"/>
      <c r="J51" s="442"/>
      <c r="K51" s="443"/>
      <c r="L51" s="301">
        <f t="shared" si="17"/>
        <v>0</v>
      </c>
      <c r="M51" s="22"/>
      <c r="N51" s="446">
        <v>3</v>
      </c>
      <c r="O51" s="447"/>
      <c r="P51" s="47">
        <f t="shared" si="18"/>
        <v>2.6842105263157894</v>
      </c>
      <c r="Q51" s="20"/>
      <c r="R51" s="446">
        <v>4</v>
      </c>
      <c r="S51" s="447"/>
      <c r="T51" s="249">
        <f t="shared" si="22"/>
        <v>3.5789473684210527</v>
      </c>
      <c r="U51" s="20"/>
      <c r="V51" s="263"/>
      <c r="W51" s="264"/>
      <c r="X51" s="47"/>
      <c r="Y51" s="134"/>
      <c r="Z51" s="242">
        <f t="shared" si="19"/>
        <v>7</v>
      </c>
      <c r="AA51" s="135"/>
      <c r="AB51" s="418">
        <f t="shared" si="20"/>
        <v>210</v>
      </c>
      <c r="AC51" s="419"/>
      <c r="AD51" s="115"/>
      <c r="AE51" s="244"/>
      <c r="AF51" s="2"/>
      <c r="AG51" s="257">
        <f t="shared" ref="AG51" si="23">F51*F$8+J51*J$8+N51*N$8+R51*R$8</f>
        <v>210</v>
      </c>
      <c r="AH51" s="208"/>
      <c r="AI51" s="208"/>
    </row>
    <row r="52" spans="1:35" ht="24.9" customHeight="1">
      <c r="A52"/>
      <c r="B52" s="258">
        <v>31</v>
      </c>
      <c r="C52" s="476" t="s">
        <v>172</v>
      </c>
      <c r="D52" s="477"/>
      <c r="E52" s="136"/>
      <c r="F52" s="478"/>
      <c r="G52" s="479"/>
      <c r="H52" s="137">
        <f t="shared" si="16"/>
        <v>0</v>
      </c>
      <c r="I52" s="20"/>
      <c r="J52" s="455"/>
      <c r="K52" s="456"/>
      <c r="L52" s="302">
        <f t="shared" si="17"/>
        <v>0</v>
      </c>
      <c r="M52" s="22"/>
      <c r="N52" s="422"/>
      <c r="O52" s="423"/>
      <c r="P52" s="47">
        <f t="shared" si="18"/>
        <v>0</v>
      </c>
      <c r="Q52" s="20"/>
      <c r="R52" s="422"/>
      <c r="S52" s="423"/>
      <c r="T52" s="249">
        <f t="shared" si="22"/>
        <v>0</v>
      </c>
      <c r="U52" s="20"/>
      <c r="V52" s="480">
        <v>7</v>
      </c>
      <c r="W52" s="481"/>
      <c r="X52" s="249">
        <f>V52*(V$10/AE$1)</f>
        <v>5.5263157894736841</v>
      </c>
      <c r="Y52" s="134"/>
      <c r="Z52" s="242">
        <f t="shared" si="19"/>
        <v>7</v>
      </c>
      <c r="AA52" s="135"/>
      <c r="AB52" s="418">
        <f>V52*V8</f>
        <v>196</v>
      </c>
      <c r="AC52" s="419"/>
      <c r="AD52" s="115"/>
      <c r="AE52" s="473" t="s">
        <v>42</v>
      </c>
      <c r="AF52" s="474"/>
      <c r="AG52" s="475"/>
      <c r="AH52" s="208"/>
      <c r="AI52" s="208"/>
    </row>
    <row r="53" spans="1:35" ht="24.9" customHeight="1">
      <c r="A53"/>
      <c r="B53" s="450" t="s">
        <v>43</v>
      </c>
      <c r="C53" s="450"/>
      <c r="D53" s="451"/>
      <c r="E53" s="118"/>
      <c r="F53" s="416">
        <f>SUM(F46:G52)</f>
        <v>6</v>
      </c>
      <c r="G53" s="417"/>
      <c r="H53" s="76"/>
      <c r="I53" s="77"/>
      <c r="J53" s="417">
        <f>SUM(J46:K52)</f>
        <v>7</v>
      </c>
      <c r="K53" s="417"/>
      <c r="L53" s="78"/>
      <c r="M53" s="79"/>
      <c r="N53" s="417">
        <f>SUM(N46:O52)</f>
        <v>8</v>
      </c>
      <c r="O53" s="417"/>
      <c r="P53" s="78"/>
      <c r="Q53" s="79"/>
      <c r="R53" s="417">
        <f>SUM(R46:S52)</f>
        <v>8</v>
      </c>
      <c r="S53" s="417"/>
      <c r="T53" s="78"/>
      <c r="U53" s="79"/>
      <c r="V53" s="452">
        <v>7</v>
      </c>
      <c r="W53" s="453"/>
      <c r="X53" s="78"/>
      <c r="Y53" s="94"/>
      <c r="Z53" s="82">
        <f>SUM(Z46:Z52)</f>
        <v>36</v>
      </c>
      <c r="AA53" s="93"/>
      <c r="AB53" s="402">
        <f>SUM(AB46:AC52)</f>
        <v>1118</v>
      </c>
      <c r="AC53" s="454"/>
      <c r="AD53" s="115"/>
      <c r="AE53" s="121">
        <f>SUM(AE46:AE52)</f>
        <v>502</v>
      </c>
      <c r="AF53" s="122"/>
      <c r="AG53" s="123">
        <f>SUM(AG46:AG52)</f>
        <v>420</v>
      </c>
      <c r="AH53" s="208"/>
      <c r="AI53" s="208"/>
    </row>
    <row r="54" spans="1:35" ht="18">
      <c r="A54"/>
      <c r="B54" s="138"/>
      <c r="C54" s="138"/>
      <c r="D54" s="138"/>
      <c r="E54" s="125"/>
      <c r="F54" s="139">
        <f>F43+F53</f>
        <v>11</v>
      </c>
      <c r="G54" s="139"/>
      <c r="H54" s="140"/>
      <c r="I54" s="140"/>
      <c r="J54" s="139">
        <f>J43+J53</f>
        <v>13</v>
      </c>
      <c r="K54" s="139"/>
      <c r="L54" s="140"/>
      <c r="M54" s="140"/>
      <c r="N54" s="139">
        <f>N43+N53</f>
        <v>12</v>
      </c>
      <c r="O54" s="139"/>
      <c r="P54" s="140"/>
      <c r="Q54" s="140"/>
      <c r="R54" s="139">
        <f>R43+R53</f>
        <v>13</v>
      </c>
      <c r="S54" s="139"/>
      <c r="T54" s="140"/>
      <c r="U54" s="140"/>
      <c r="V54" s="139" t="e">
        <f ca="1">V43+V53</f>
        <v>#REF!</v>
      </c>
      <c r="W54" s="139"/>
      <c r="X54" s="140"/>
      <c r="Y54" s="140"/>
      <c r="Z54" s="139" t="e">
        <f ca="1">SUM(F54:X54)</f>
        <v>#REF!</v>
      </c>
      <c r="AA54" s="79"/>
      <c r="AB54" s="141"/>
      <c r="AC54" s="141"/>
      <c r="AD54" s="115"/>
      <c r="AE54" s="2"/>
      <c r="AF54" s="2"/>
      <c r="AG54" s="142"/>
      <c r="AH54" s="208"/>
      <c r="AI54" s="208"/>
    </row>
    <row r="55" spans="1:35" ht="19.5" customHeight="1" thickBot="1">
      <c r="A55"/>
      <c r="B55" s="489" t="s">
        <v>44</v>
      </c>
      <c r="C55" s="489"/>
      <c r="D55" s="490"/>
      <c r="E55" s="143"/>
      <c r="F55" s="491">
        <f>F43+F53</f>
        <v>11</v>
      </c>
      <c r="G55" s="492"/>
      <c r="H55" s="93"/>
      <c r="I55" s="79"/>
      <c r="J55" s="492">
        <f>J43+J53</f>
        <v>13</v>
      </c>
      <c r="K55" s="492"/>
      <c r="L55" s="93"/>
      <c r="M55" s="79"/>
      <c r="N55" s="492">
        <f>N43+N53</f>
        <v>12</v>
      </c>
      <c r="O55" s="492"/>
      <c r="P55" s="93"/>
      <c r="Q55" s="79"/>
      <c r="R55" s="492">
        <f>R43+R53</f>
        <v>13</v>
      </c>
      <c r="S55" s="492"/>
      <c r="T55" s="93"/>
      <c r="U55" s="79"/>
      <c r="V55" s="492">
        <f>V53</f>
        <v>7</v>
      </c>
      <c r="W55" s="492"/>
      <c r="X55" s="93"/>
      <c r="Y55" s="94"/>
      <c r="Z55" s="95">
        <f>Z53+Z43</f>
        <v>56</v>
      </c>
      <c r="AA55" s="93"/>
      <c r="AB55" s="486">
        <f>AB43+AB53</f>
        <v>1762</v>
      </c>
      <c r="AC55" s="487"/>
      <c r="AD55" s="115"/>
      <c r="AE55" s="144">
        <f>AE43+AE53</f>
        <v>876</v>
      </c>
      <c r="AF55" s="145"/>
      <c r="AG55" s="146">
        <f>AG43+AG53</f>
        <v>690</v>
      </c>
      <c r="AH55" s="208"/>
      <c r="AI55" s="208"/>
    </row>
    <row r="56" spans="1:35" ht="15" customHeight="1">
      <c r="A56"/>
      <c r="B56" s="84"/>
      <c r="C56" s="488"/>
      <c r="D56" s="488"/>
      <c r="E56" s="147"/>
      <c r="F56" s="411">
        <v>11</v>
      </c>
      <c r="G56" s="411"/>
      <c r="H56" s="125"/>
      <c r="I56" s="125"/>
      <c r="J56" s="411">
        <v>13</v>
      </c>
      <c r="K56" s="411"/>
      <c r="L56" s="125"/>
      <c r="M56" s="125"/>
      <c r="N56" s="411">
        <v>12</v>
      </c>
      <c r="O56" s="411"/>
      <c r="P56" s="125"/>
      <c r="Q56" s="125"/>
      <c r="R56" s="411">
        <v>13</v>
      </c>
      <c r="S56" s="411"/>
      <c r="T56" s="125"/>
      <c r="U56" s="125"/>
      <c r="V56" s="411">
        <v>7</v>
      </c>
      <c r="W56" s="411"/>
      <c r="X56" s="79"/>
      <c r="Y56" s="79"/>
      <c r="Z56" s="148">
        <f>SUM(F56:W56)</f>
        <v>56</v>
      </c>
      <c r="AA56" s="79"/>
      <c r="AB56" s="88"/>
      <c r="AC56" s="88"/>
      <c r="AD56" s="89"/>
      <c r="AE56" s="149">
        <v>705</v>
      </c>
      <c r="AF56" s="2"/>
      <c r="AG56" s="149">
        <f>540+150</f>
        <v>690</v>
      </c>
      <c r="AH56" s="208"/>
      <c r="AI56" s="208"/>
    </row>
    <row r="57" spans="1:35" ht="18">
      <c r="A57"/>
      <c r="B57" s="150"/>
      <c r="C57" s="150"/>
      <c r="D57" s="151" t="s">
        <v>45</v>
      </c>
      <c r="E57" s="152"/>
      <c r="F57" s="482">
        <v>8</v>
      </c>
      <c r="G57" s="482"/>
      <c r="H57" s="153"/>
      <c r="I57" s="153"/>
      <c r="J57" s="482">
        <v>11</v>
      </c>
      <c r="K57" s="482"/>
      <c r="L57" s="153"/>
      <c r="M57" s="153"/>
      <c r="N57" s="482">
        <v>13</v>
      </c>
      <c r="O57" s="482"/>
      <c r="P57" s="153"/>
      <c r="Q57" s="153"/>
      <c r="R57" s="482">
        <v>12</v>
      </c>
      <c r="S57" s="482"/>
      <c r="T57" s="153"/>
      <c r="U57" s="153"/>
      <c r="V57" s="482">
        <v>7</v>
      </c>
      <c r="W57" s="482"/>
      <c r="X57" s="153"/>
      <c r="Y57" s="153"/>
      <c r="Z57" s="154">
        <f>SUM(F57:W57)</f>
        <v>51</v>
      </c>
      <c r="AA57" s="79"/>
      <c r="AB57" s="155"/>
      <c r="AC57" s="155"/>
      <c r="AD57" s="89"/>
      <c r="AE57" s="483">
        <f>AE55+AG55</f>
        <v>1566</v>
      </c>
      <c r="AF57" s="484"/>
      <c r="AG57" s="485"/>
      <c r="AH57" s="208"/>
      <c r="AI57" s="208"/>
    </row>
    <row r="58" spans="1:35" ht="16.5" customHeight="1">
      <c r="A58"/>
      <c r="B58" s="499" t="s">
        <v>46</v>
      </c>
      <c r="C58" s="499"/>
      <c r="D58" s="500"/>
      <c r="E58" s="143"/>
      <c r="F58" s="501">
        <f>F55+F31</f>
        <v>36</v>
      </c>
      <c r="G58" s="502"/>
      <c r="H58" s="156"/>
      <c r="I58" s="157"/>
      <c r="J58" s="502">
        <f>J55+J31</f>
        <v>38</v>
      </c>
      <c r="K58" s="502"/>
      <c r="L58" s="158"/>
      <c r="M58" s="157"/>
      <c r="N58" s="502">
        <f>N55+N31</f>
        <v>35</v>
      </c>
      <c r="O58" s="502"/>
      <c r="P58" s="156"/>
      <c r="Q58" s="157"/>
      <c r="R58" s="502">
        <f>R55+R31</f>
        <v>34</v>
      </c>
      <c r="S58" s="502"/>
      <c r="T58" s="156"/>
      <c r="U58" s="157"/>
      <c r="V58" s="502">
        <f>V55+V31</f>
        <v>28</v>
      </c>
      <c r="W58" s="502"/>
      <c r="X58" s="156"/>
      <c r="Y58" s="159"/>
      <c r="Z58" s="160">
        <f>Z55+Z31</f>
        <v>171</v>
      </c>
      <c r="AA58" s="156"/>
      <c r="AB58" s="493">
        <f>AB55+AB31</f>
        <v>5370</v>
      </c>
      <c r="AC58" s="493"/>
      <c r="AD58" s="161"/>
      <c r="AE58" s="494">
        <f>AE56+AG56</f>
        <v>1395</v>
      </c>
      <c r="AF58" s="495"/>
      <c r="AG58" s="496"/>
      <c r="AH58" s="208"/>
      <c r="AI58" s="208"/>
    </row>
    <row r="59" spans="1:35" ht="16.5" customHeight="1">
      <c r="A59"/>
      <c r="B59" s="497" t="s">
        <v>47</v>
      </c>
      <c r="C59" s="497"/>
      <c r="D59" s="497"/>
      <c r="E59" s="162"/>
      <c r="F59" s="497">
        <v>35</v>
      </c>
      <c r="G59" s="497"/>
      <c r="H59" s="163"/>
      <c r="I59" s="163"/>
      <c r="J59" s="497">
        <v>36</v>
      </c>
      <c r="K59" s="497"/>
      <c r="L59" s="163"/>
      <c r="M59" s="163"/>
      <c r="N59" s="497">
        <v>36</v>
      </c>
      <c r="O59" s="497"/>
      <c r="P59" s="163"/>
      <c r="Q59" s="163"/>
      <c r="R59" s="497">
        <v>35</v>
      </c>
      <c r="S59" s="497"/>
      <c r="T59" s="163"/>
      <c r="U59" s="163"/>
      <c r="V59" s="497">
        <v>29</v>
      </c>
      <c r="W59" s="497"/>
      <c r="X59" s="163"/>
      <c r="Y59" s="164"/>
      <c r="Z59" s="165">
        <f>SUM(F59:V59)</f>
        <v>171</v>
      </c>
      <c r="AA59" s="166"/>
      <c r="AB59" s="498"/>
      <c r="AC59" s="498"/>
      <c r="AD59" s="167"/>
      <c r="AE59" s="168"/>
      <c r="AF59" s="169"/>
      <c r="AG59" s="170"/>
      <c r="AH59" s="208"/>
      <c r="AI59" s="208"/>
    </row>
    <row r="60" spans="1:35" ht="16.5" customHeight="1">
      <c r="A60"/>
      <c r="B60" s="171"/>
      <c r="C60" s="171"/>
      <c r="D60" s="171"/>
      <c r="E60" s="171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86"/>
      <c r="Z60" s="148"/>
      <c r="AA60" s="125"/>
      <c r="AB60" s="167"/>
      <c r="AC60" s="167"/>
      <c r="AD60" s="167"/>
      <c r="AE60" s="66"/>
      <c r="AF60" s="66"/>
      <c r="AG60" s="66"/>
      <c r="AH60" s="208"/>
      <c r="AI60" s="208"/>
    </row>
    <row r="61" spans="1:35" ht="15.75" customHeight="1">
      <c r="A61"/>
      <c r="B61" s="512" t="s">
        <v>48</v>
      </c>
      <c r="C61" s="512"/>
      <c r="D61" s="172"/>
      <c r="E61" s="33"/>
      <c r="F61" s="513">
        <v>2</v>
      </c>
      <c r="G61" s="514"/>
      <c r="H61" s="173">
        <v>2</v>
      </c>
      <c r="I61" s="134"/>
      <c r="J61" s="514">
        <v>2</v>
      </c>
      <c r="K61" s="514"/>
      <c r="L61" s="173">
        <v>2</v>
      </c>
      <c r="M61" s="134"/>
      <c r="N61" s="514">
        <v>2</v>
      </c>
      <c r="O61" s="514"/>
      <c r="P61" s="173">
        <v>1.79</v>
      </c>
      <c r="Q61" s="174"/>
      <c r="R61" s="514">
        <v>2</v>
      </c>
      <c r="S61" s="514"/>
      <c r="T61" s="173">
        <v>2</v>
      </c>
      <c r="U61" s="175"/>
      <c r="V61" s="514">
        <v>2</v>
      </c>
      <c r="W61" s="514"/>
      <c r="X61" s="176">
        <f>(V61)*(V$10/AE$1)</f>
        <v>1.5789473684210527</v>
      </c>
      <c r="Y61" s="11"/>
      <c r="Z61" s="177">
        <v>10</v>
      </c>
      <c r="AA61" s="25"/>
      <c r="AB61" s="503">
        <v>300</v>
      </c>
      <c r="AC61" s="503"/>
      <c r="AD61" s="38"/>
      <c r="AE61" s="178"/>
      <c r="AF61" s="179"/>
      <c r="AG61" s="180"/>
      <c r="AH61" s="208"/>
      <c r="AI61" s="208"/>
    </row>
    <row r="62" spans="1:35" ht="19.5" customHeight="1">
      <c r="A62"/>
      <c r="B62" s="504" t="s">
        <v>49</v>
      </c>
      <c r="C62" s="504"/>
      <c r="D62" s="505"/>
      <c r="E62" s="181"/>
      <c r="F62" s="506" t="s">
        <v>50</v>
      </c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11"/>
      <c r="Z62" s="11"/>
      <c r="AA62" s="25"/>
      <c r="AB62" s="508">
        <v>10</v>
      </c>
      <c r="AC62" s="508"/>
      <c r="AD62" s="38"/>
      <c r="AE62" s="178"/>
      <c r="AF62" s="179"/>
      <c r="AG62" s="180"/>
      <c r="AH62" s="208"/>
      <c r="AI62" s="208"/>
    </row>
    <row r="63" spans="1:35" ht="17.399999999999999">
      <c r="A63"/>
      <c r="B63" s="509" t="s">
        <v>51</v>
      </c>
      <c r="C63" s="509"/>
      <c r="D63" s="72"/>
      <c r="E63" s="33"/>
      <c r="F63" s="510">
        <v>0.5</v>
      </c>
      <c r="G63" s="511"/>
      <c r="H63" s="182"/>
      <c r="I63" s="134"/>
      <c r="J63" s="511">
        <v>0.5</v>
      </c>
      <c r="K63" s="511"/>
      <c r="L63" s="182"/>
      <c r="M63" s="134"/>
      <c r="N63" s="511">
        <v>0.5</v>
      </c>
      <c r="O63" s="511"/>
      <c r="P63" s="182"/>
      <c r="Q63" s="134"/>
      <c r="R63" s="511"/>
      <c r="S63" s="511"/>
      <c r="T63" s="182"/>
      <c r="U63" s="134"/>
      <c r="V63" s="511"/>
      <c r="W63" s="511"/>
      <c r="X63" s="182"/>
      <c r="Y63" s="11"/>
      <c r="Z63" s="183">
        <v>1.5</v>
      </c>
      <c r="AA63" s="25"/>
      <c r="AB63" s="520">
        <v>45</v>
      </c>
      <c r="AC63" s="520"/>
      <c r="AD63" s="161"/>
      <c r="AE63" s="184"/>
      <c r="AF63" s="184"/>
      <c r="AG63" s="184"/>
      <c r="AH63" s="208"/>
      <c r="AI63" s="208"/>
    </row>
    <row r="64" spans="1:35" ht="18.75" customHeight="1">
      <c r="A64"/>
      <c r="B64" s="521" t="s">
        <v>52</v>
      </c>
      <c r="C64" s="521"/>
      <c r="D64" s="185"/>
      <c r="E64" s="186"/>
      <c r="F64" s="522">
        <f>F58+F61+F63</f>
        <v>38.5</v>
      </c>
      <c r="G64" s="522"/>
      <c r="H64" s="187"/>
      <c r="I64" s="134"/>
      <c r="J64" s="522">
        <f>J58+J61+J63</f>
        <v>40.5</v>
      </c>
      <c r="K64" s="522"/>
      <c r="L64" s="187"/>
      <c r="M64" s="134"/>
      <c r="N64" s="523">
        <f>N58+N61+N63</f>
        <v>37.5</v>
      </c>
      <c r="O64" s="523"/>
      <c r="P64" s="218"/>
      <c r="Q64" s="219"/>
      <c r="R64" s="523">
        <f>R58+R61+R63</f>
        <v>36</v>
      </c>
      <c r="S64" s="523"/>
      <c r="T64" s="188"/>
      <c r="U64" s="134"/>
      <c r="V64" s="522">
        <f>V58+V61+V63</f>
        <v>30</v>
      </c>
      <c r="W64" s="522"/>
      <c r="X64" s="187"/>
      <c r="Y64" s="189"/>
      <c r="Z64" s="190">
        <f>F64+J64+N64+R64+V64</f>
        <v>182.5</v>
      </c>
      <c r="AA64" s="25"/>
      <c r="AB64" s="524">
        <f>AB58+AB61+AB63+AB62</f>
        <v>5725</v>
      </c>
      <c r="AC64" s="524"/>
      <c r="AD64" s="38"/>
      <c r="AE64" s="2"/>
      <c r="AF64" s="2"/>
      <c r="AG64" s="2"/>
      <c r="AH64" s="208"/>
      <c r="AI64" s="208"/>
    </row>
    <row r="65" spans="1:35" ht="42.75" customHeight="1" thickBot="1">
      <c r="A65"/>
      <c r="B65" s="515" t="s">
        <v>66</v>
      </c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7"/>
      <c r="Q65" s="220"/>
      <c r="R65" s="191"/>
      <c r="S65" s="191"/>
      <c r="T65" s="192"/>
      <c r="U65" s="191"/>
      <c r="V65" s="193"/>
      <c r="W65" s="193"/>
      <c r="X65" s="191"/>
      <c r="Y65" s="191"/>
      <c r="Z65" s="191"/>
      <c r="AA65" s="191"/>
      <c r="AB65" s="191"/>
      <c r="AC65" s="194"/>
      <c r="AD65" s="38"/>
      <c r="AE65" s="2"/>
      <c r="AF65" s="2"/>
      <c r="AG65" s="2"/>
      <c r="AH65" s="208"/>
      <c r="AI65" s="208"/>
    </row>
    <row r="66" spans="1:35" s="209" customFormat="1" ht="15.75" customHeight="1">
      <c r="A66"/>
      <c r="B66" s="195" t="s">
        <v>174</v>
      </c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7"/>
      <c r="N66" s="198"/>
      <c r="O66" s="198"/>
      <c r="P66" s="200" t="s">
        <v>110</v>
      </c>
      <c r="Q66" s="221"/>
      <c r="R66" s="196"/>
      <c r="S66" s="196"/>
      <c r="T66" s="200" t="s">
        <v>111</v>
      </c>
      <c r="U66" s="196"/>
      <c r="V66" s="198"/>
      <c r="W66" s="84"/>
      <c r="X66" s="197"/>
      <c r="Y66" s="197"/>
      <c r="Z66" s="196"/>
      <c r="AA66" s="196"/>
      <c r="AB66" s="199"/>
      <c r="AC66" s="199"/>
      <c r="AD66" s="89"/>
      <c r="AE66" s="2"/>
      <c r="AF66" s="2"/>
      <c r="AG66" s="2"/>
    </row>
    <row r="67" spans="1:35" ht="9" customHeight="1">
      <c r="A67"/>
      <c r="B67" s="195"/>
      <c r="C67" s="196"/>
      <c r="D67" s="196"/>
      <c r="E67" s="196"/>
      <c r="F67" s="84"/>
      <c r="G67" s="84"/>
      <c r="H67" s="196"/>
      <c r="I67" s="196"/>
      <c r="J67" s="84"/>
      <c r="K67" s="84"/>
      <c r="L67" s="196"/>
      <c r="M67" s="196"/>
      <c r="N67" s="84"/>
      <c r="O67" s="84"/>
      <c r="P67" s="196"/>
      <c r="Q67" s="196"/>
      <c r="R67" s="196"/>
      <c r="S67" s="196"/>
      <c r="T67" s="196"/>
      <c r="U67" s="196"/>
      <c r="V67" s="84"/>
      <c r="W67" s="84"/>
      <c r="X67" s="196"/>
      <c r="Y67" s="196"/>
      <c r="Z67" s="196"/>
      <c r="AA67" s="196"/>
      <c r="AB67" s="199"/>
      <c r="AC67" s="199"/>
      <c r="AD67" s="89"/>
      <c r="AE67" s="2"/>
      <c r="AF67" s="2"/>
      <c r="AG67" s="2"/>
    </row>
    <row r="68" spans="1:35" ht="15.75" customHeight="1">
      <c r="A68"/>
      <c r="B68" s="518" t="s">
        <v>182</v>
      </c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Q68" s="200"/>
      <c r="R68" s="200"/>
      <c r="S68" s="200"/>
      <c r="U68" s="200"/>
      <c r="V68" s="200"/>
      <c r="X68" s="201"/>
      <c r="Y68" s="201"/>
      <c r="Z68" s="202"/>
      <c r="AA68" s="196"/>
      <c r="AB68" s="199"/>
      <c r="AC68" s="199"/>
      <c r="AD68" s="89"/>
      <c r="AE68" s="2"/>
      <c r="AF68" s="2"/>
      <c r="AG68" s="2"/>
    </row>
    <row r="69" spans="1:35" ht="17.399999999999999">
      <c r="A69"/>
      <c r="B69" s="275" t="s">
        <v>183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03"/>
      <c r="P69" s="201"/>
      <c r="Q69" s="201"/>
      <c r="R69" s="201"/>
      <c r="S69" s="201"/>
      <c r="T69" s="201"/>
      <c r="U69" s="201"/>
      <c r="V69" s="201"/>
      <c r="W69" s="20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205"/>
      <c r="C70" s="196"/>
      <c r="D70" s="196"/>
      <c r="E70" s="196"/>
      <c r="F70" s="84"/>
      <c r="G70" s="84"/>
      <c r="H70" s="196"/>
      <c r="I70" s="196"/>
      <c r="J70" s="84"/>
      <c r="K70" s="519" t="s">
        <v>175</v>
      </c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89"/>
      <c r="AE70" s="206"/>
      <c r="AF70" s="2"/>
      <c r="AG70" s="2"/>
    </row>
    <row r="71" spans="1:35" ht="15.75" customHeight="1">
      <c r="A71"/>
      <c r="B71" s="207"/>
      <c r="C71" s="207"/>
      <c r="D71" s="207"/>
      <c r="E71" s="207"/>
      <c r="F71" s="207"/>
      <c r="G71" s="207"/>
      <c r="H71" s="207"/>
      <c r="I71" s="207"/>
      <c r="J71" s="207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89"/>
      <c r="AE71" s="206"/>
      <c r="AF71" s="2"/>
      <c r="AG71" s="2"/>
    </row>
  </sheetData>
  <mergeCells count="335">
    <mergeCell ref="B65:P65"/>
    <mergeCell ref="B68:O68"/>
    <mergeCell ref="K70:AC71"/>
    <mergeCell ref="AB63:AC63"/>
    <mergeCell ref="B64:C64"/>
    <mergeCell ref="F64:G64"/>
    <mergeCell ref="J64:K64"/>
    <mergeCell ref="N64:O64"/>
    <mergeCell ref="R64:S64"/>
    <mergeCell ref="V64:W64"/>
    <mergeCell ref="AB64:AC64"/>
    <mergeCell ref="AB61:AC61"/>
    <mergeCell ref="B62:D62"/>
    <mergeCell ref="F62:X62"/>
    <mergeCell ref="AB62:AC62"/>
    <mergeCell ref="B63:C63"/>
    <mergeCell ref="F63:G63"/>
    <mergeCell ref="J63:K63"/>
    <mergeCell ref="N63:O63"/>
    <mergeCell ref="R63:S63"/>
    <mergeCell ref="V63:W63"/>
    <mergeCell ref="B61:C61"/>
    <mergeCell ref="F61:G61"/>
    <mergeCell ref="J61:K61"/>
    <mergeCell ref="N61:O61"/>
    <mergeCell ref="R61:S61"/>
    <mergeCell ref="V61:W61"/>
    <mergeCell ref="AB58:AC58"/>
    <mergeCell ref="AE58:AG58"/>
    <mergeCell ref="B59:D59"/>
    <mergeCell ref="F59:G59"/>
    <mergeCell ref="J59:K59"/>
    <mergeCell ref="N59:O59"/>
    <mergeCell ref="R59:S59"/>
    <mergeCell ref="V59:W59"/>
    <mergeCell ref="AB59:AC59"/>
    <mergeCell ref="B58:D58"/>
    <mergeCell ref="F58:G58"/>
    <mergeCell ref="J58:K58"/>
    <mergeCell ref="N58:O58"/>
    <mergeCell ref="R58:S58"/>
    <mergeCell ref="V58:W58"/>
    <mergeCell ref="F57:G57"/>
    <mergeCell ref="J57:K57"/>
    <mergeCell ref="N57:O57"/>
    <mergeCell ref="R57:S57"/>
    <mergeCell ref="V57:W57"/>
    <mergeCell ref="AE57:AG57"/>
    <mergeCell ref="AB55:AC55"/>
    <mergeCell ref="C56:D56"/>
    <mergeCell ref="F56:G56"/>
    <mergeCell ref="J56:K56"/>
    <mergeCell ref="N56:O56"/>
    <mergeCell ref="R56:S56"/>
    <mergeCell ref="V56:W56"/>
    <mergeCell ref="B55:D55"/>
    <mergeCell ref="F55:G55"/>
    <mergeCell ref="J55:K55"/>
    <mergeCell ref="N55:O55"/>
    <mergeCell ref="R55:S55"/>
    <mergeCell ref="V55:W55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C52:D52"/>
    <mergeCell ref="F52:G52"/>
    <mergeCell ref="J52:K52"/>
    <mergeCell ref="N52:O52"/>
    <mergeCell ref="R52:S52"/>
    <mergeCell ref="V52:W52"/>
    <mergeCell ref="F50:G50"/>
    <mergeCell ref="J50:K50"/>
    <mergeCell ref="N50:O50"/>
    <mergeCell ref="R50:S50"/>
    <mergeCell ref="AB50:AC50"/>
    <mergeCell ref="J51:K51"/>
    <mergeCell ref="N51:O51"/>
    <mergeCell ref="R51:S51"/>
    <mergeCell ref="AB51:AC51"/>
    <mergeCell ref="F48:G48"/>
    <mergeCell ref="J48:K48"/>
    <mergeCell ref="N48:O48"/>
    <mergeCell ref="AB48:AC48"/>
    <mergeCell ref="F49:G49"/>
    <mergeCell ref="J49:K49"/>
    <mergeCell ref="N49:O49"/>
    <mergeCell ref="R49:S49"/>
    <mergeCell ref="V49:W49"/>
    <mergeCell ref="AB49:AC49"/>
    <mergeCell ref="F47:G47"/>
    <mergeCell ref="J47:K47"/>
    <mergeCell ref="N47:O47"/>
    <mergeCell ref="R47:S47"/>
    <mergeCell ref="V47:W47"/>
    <mergeCell ref="AB47:AC47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AB41:AC41"/>
    <mergeCell ref="C42:D42"/>
    <mergeCell ref="J42:K42"/>
    <mergeCell ref="N42:O42"/>
    <mergeCell ref="R42:S42"/>
    <mergeCell ref="V42:W42"/>
    <mergeCell ref="AB42:AC42"/>
    <mergeCell ref="C41:D41"/>
    <mergeCell ref="F41:G41"/>
    <mergeCell ref="J41:K41"/>
    <mergeCell ref="N41:O41"/>
    <mergeCell ref="R41:S41"/>
    <mergeCell ref="V41:W41"/>
    <mergeCell ref="AB39:AC39"/>
    <mergeCell ref="C40:D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</mergeCells>
  <conditionalFormatting sqref="H13:H30 L13:L30 X13:X30 P13:P31 T13:T31 I30 Q30 U30 H33 Q33:Q42 U33:U42 I33:I49 H44:H45 Q47:Q49 U47:U49 H53">
    <cfRule type="cellIs" dxfId="117" priority="1" stopIfTrue="1" operator="equal">
      <formula>0</formula>
    </cfRule>
  </conditionalFormatting>
  <conditionalFormatting sqref="H33:H42 H44:H52 L33:L42 P33:P42 T33:T52 X33:X52 L44:L52 P44:P52">
    <cfRule type="cellIs" dxfId="116" priority="2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98E2-83C4-45D5-B6DC-2FB6E9724D81}">
  <sheetPr>
    <pageSetUpPr fitToPage="1"/>
  </sheetPr>
  <dimension ref="A1:AI67"/>
  <sheetViews>
    <sheetView view="pageBreakPreview" topLeftCell="B1" zoomScale="85" zoomScaleNormal="70" zoomScaleSheetLayoutView="85" workbookViewId="0">
      <selection activeCell="B2" sqref="B2:AD2"/>
    </sheetView>
  </sheetViews>
  <sheetFormatPr defaultColWidth="5.69921875" defaultRowHeight="14.4"/>
  <cols>
    <col min="1" max="1" width="5.69921875" style="208"/>
    <col min="2" max="2" width="5.69921875" style="215"/>
    <col min="3" max="3" width="41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161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531" t="s">
        <v>6</v>
      </c>
      <c r="K6" s="531"/>
      <c r="L6" s="531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0">
        <v>1</v>
      </c>
      <c r="G21" s="381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159</v>
      </c>
      <c r="AF33" s="539"/>
      <c r="AG33" s="271" t="s">
        <v>160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150</v>
      </c>
      <c r="D35" s="429"/>
      <c r="E35" s="112"/>
      <c r="F35" s="430">
        <v>4</v>
      </c>
      <c r="G35" s="431"/>
      <c r="H35" s="223">
        <f t="shared" ref="H35:H37" si="7">(F35)*(F$10/AE$1)</f>
        <v>4</v>
      </c>
      <c r="I35" s="113"/>
      <c r="J35" s="430">
        <v>2</v>
      </c>
      <c r="K35" s="431"/>
      <c r="L35" s="223">
        <f t="shared" ref="L35:L37" si="8">J35*(J$10/AE$1)</f>
        <v>2</v>
      </c>
      <c r="M35" s="114"/>
      <c r="N35" s="430"/>
      <c r="O35" s="431"/>
      <c r="P35" s="223">
        <f t="shared" ref="P35:P39" si="9">N35*(N$10/AE$1)</f>
        <v>0</v>
      </c>
      <c r="Q35" s="113"/>
      <c r="R35" s="430"/>
      <c r="S35" s="431"/>
      <c r="T35" s="223">
        <f t="shared" ref="T35:T37" si="10">R35*(R$10/AE$1)</f>
        <v>0</v>
      </c>
      <c r="U35" s="113"/>
      <c r="V35" s="548"/>
      <c r="W35" s="549"/>
      <c r="X35" s="224">
        <f t="shared" ref="X35:X37" si="11">V35*(V$10/AE$1)</f>
        <v>0</v>
      </c>
      <c r="Y35" s="96"/>
      <c r="Z35" s="226">
        <f>F35+J35+N35+R35+V35</f>
        <v>6</v>
      </c>
      <c r="AA35" s="96"/>
      <c r="AB35" s="418">
        <f>F35*F$8+J35*J$8+N35*N$8+R35*R$8+V35*V$8</f>
        <v>204</v>
      </c>
      <c r="AC35" s="419"/>
      <c r="AD35" s="115"/>
      <c r="AE35" s="269">
        <f>AB35</f>
        <v>204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151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5</v>
      </c>
      <c r="AA36" s="79"/>
      <c r="AB36" s="418">
        <f t="shared" ref="AB36:AB39" si="13">F36*F$8+J36*J$8+N36*N$8+R36*R$8+V36*V$8</f>
        <v>162</v>
      </c>
      <c r="AC36" s="419"/>
      <c r="AD36" s="115"/>
      <c r="AE36" s="228">
        <f t="shared" ref="AE36:AE37" si="14">AB36</f>
        <v>162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152</v>
      </c>
      <c r="D37" s="421"/>
      <c r="E37" s="112"/>
      <c r="F37" s="555"/>
      <c r="G37" s="556"/>
      <c r="H37" s="231">
        <f t="shared" si="7"/>
        <v>0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557"/>
      <c r="W37" s="558"/>
      <c r="X37" s="225">
        <f t="shared" si="11"/>
        <v>0</v>
      </c>
      <c r="Y37" s="79"/>
      <c r="Z37" s="226">
        <f t="shared" si="12"/>
        <v>1</v>
      </c>
      <c r="AA37" s="79"/>
      <c r="AB37" s="418">
        <f t="shared" si="13"/>
        <v>34</v>
      </c>
      <c r="AC37" s="419"/>
      <c r="AD37" s="115"/>
      <c r="AE37" s="228">
        <f t="shared" si="14"/>
        <v>34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153</v>
      </c>
      <c r="D38" s="421"/>
      <c r="E38" s="112"/>
      <c r="F38" s="553"/>
      <c r="G38" s="554"/>
      <c r="H38" s="231"/>
      <c r="I38" s="73"/>
      <c r="J38" s="424"/>
      <c r="K38" s="425"/>
      <c r="L38" s="231"/>
      <c r="M38" s="74"/>
      <c r="N38" s="465">
        <v>1</v>
      </c>
      <c r="O38" s="466"/>
      <c r="P38" s="231">
        <f t="shared" si="9"/>
        <v>0.89473684210526316</v>
      </c>
      <c r="Q38" s="73"/>
      <c r="R38" s="465">
        <v>4</v>
      </c>
      <c r="S38" s="466"/>
      <c r="T38" s="36">
        <f t="shared" ref="T38:T39" si="15">(R38)*(R$10/AE$1)</f>
        <v>3.5789473684210527</v>
      </c>
      <c r="U38" s="73"/>
      <c r="V38" s="385"/>
      <c r="W38" s="552"/>
      <c r="X38" s="225"/>
      <c r="Y38" s="79"/>
      <c r="Z38" s="226">
        <f t="shared" si="12"/>
        <v>5</v>
      </c>
      <c r="AA38" s="79"/>
      <c r="AB38" s="418">
        <f t="shared" si="13"/>
        <v>150</v>
      </c>
      <c r="AC38" s="419"/>
      <c r="AD38" s="115"/>
      <c r="AE38" s="228"/>
      <c r="AF38" s="2"/>
      <c r="AG38" s="230">
        <f>AB38</f>
        <v>150</v>
      </c>
      <c r="AH38" s="208"/>
      <c r="AI38" s="208"/>
    </row>
    <row r="39" spans="1:35" ht="24.9" customHeight="1">
      <c r="A39" s="116"/>
      <c r="B39" s="30">
        <v>21</v>
      </c>
      <c r="C39" s="420" t="s">
        <v>40</v>
      </c>
      <c r="D39" s="421"/>
      <c r="E39" s="112"/>
      <c r="F39" s="308"/>
      <c r="G39" s="309"/>
      <c r="H39" s="231"/>
      <c r="I39" s="73"/>
      <c r="J39" s="424"/>
      <c r="K39" s="425"/>
      <c r="L39" s="231"/>
      <c r="M39" s="74"/>
      <c r="N39" s="550">
        <v>1</v>
      </c>
      <c r="O39" s="551"/>
      <c r="P39" s="231">
        <f t="shared" si="9"/>
        <v>0.89473684210526316</v>
      </c>
      <c r="Q39" s="73"/>
      <c r="R39" s="465">
        <v>1</v>
      </c>
      <c r="S39" s="466"/>
      <c r="T39" s="36">
        <f t="shared" si="15"/>
        <v>0.89473684210526316</v>
      </c>
      <c r="U39" s="73"/>
      <c r="V39" s="385"/>
      <c r="W39" s="552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8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SUM(F35:G39)</f>
        <v>5</v>
      </c>
      <c r="G40" s="417"/>
      <c r="H40" s="119"/>
      <c r="I40" s="77"/>
      <c r="J40" s="417">
        <f>SUM(J35:K39)</f>
        <v>5</v>
      </c>
      <c r="K40" s="417"/>
      <c r="L40" s="119"/>
      <c r="M40" s="79"/>
      <c r="N40" s="417">
        <f>SUM(N35:O39)</f>
        <v>4</v>
      </c>
      <c r="O40" s="417"/>
      <c r="P40" s="120"/>
      <c r="Q40" s="79"/>
      <c r="R40" s="417">
        <f>SUM(R38:S39)</f>
        <v>5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19</v>
      </c>
      <c r="AA40" s="79"/>
      <c r="AB40" s="402">
        <f>SUM(AB35:AC39)</f>
        <v>610</v>
      </c>
      <c r="AC40" s="454"/>
      <c r="AD40" s="115"/>
      <c r="AE40" s="121">
        <f>SUM(AE35:AE39)</f>
        <v>430</v>
      </c>
      <c r="AF40" s="122"/>
      <c r="AG40" s="123">
        <f>SUM(AG35:AG39)</f>
        <v>180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25</v>
      </c>
      <c r="C43" s="526" t="s">
        <v>154</v>
      </c>
      <c r="D43" s="527"/>
      <c r="E43" s="129"/>
      <c r="F43" s="461">
        <v>4</v>
      </c>
      <c r="G43" s="462"/>
      <c r="H43" s="300">
        <f t="shared" ref="H43:H48" si="16">(F43)*(F$10/AE$1)</f>
        <v>4</v>
      </c>
      <c r="I43" s="73"/>
      <c r="J43" s="461">
        <v>4</v>
      </c>
      <c r="K43" s="462"/>
      <c r="L43" s="300">
        <f t="shared" ref="L43:L48" si="17">J43*(J$10/AE$1)</f>
        <v>4</v>
      </c>
      <c r="M43" s="84"/>
      <c r="N43" s="528">
        <v>3</v>
      </c>
      <c r="O43" s="529"/>
      <c r="P43" s="241">
        <f t="shared" ref="P43:P48" si="18">N43*(N$10/AE$1)</f>
        <v>2.6842105263157894</v>
      </c>
      <c r="Q43" s="84"/>
      <c r="R43" s="528"/>
      <c r="S43" s="529"/>
      <c r="T43" s="130">
        <f t="shared" ref="T43:T48" si="19">R43*(R$10/AE$1)</f>
        <v>0</v>
      </c>
      <c r="U43" s="84"/>
      <c r="V43" s="559"/>
      <c r="W43" s="560"/>
      <c r="X43" s="303">
        <f t="shared" ref="X43:X48" si="20">V43*(V$10/AE$1)</f>
        <v>0</v>
      </c>
      <c r="Y43" s="84"/>
      <c r="Z43" s="242">
        <f>F43+J43+N43+R43+V43</f>
        <v>11</v>
      </c>
      <c r="AA43" s="79"/>
      <c r="AB43" s="418">
        <f>F43*F$8+J43*J$8+N43*N$8+R43*R$8+V43*V$8</f>
        <v>362</v>
      </c>
      <c r="AC43" s="419"/>
      <c r="AD43" s="115"/>
      <c r="AE43" s="243">
        <f>AB43</f>
        <v>362</v>
      </c>
      <c r="AF43" s="2"/>
      <c r="AG43" s="245"/>
      <c r="AH43" s="208"/>
      <c r="AI43" s="208"/>
    </row>
    <row r="44" spans="1:35" ht="24.9" customHeight="1">
      <c r="A44"/>
      <c r="B44" s="250">
        <v>26</v>
      </c>
      <c r="C44" s="259" t="s">
        <v>155</v>
      </c>
      <c r="D44" s="260"/>
      <c r="E44" s="129"/>
      <c r="F44" s="543">
        <v>1</v>
      </c>
      <c r="G44" s="544"/>
      <c r="H44" s="301">
        <f t="shared" si="16"/>
        <v>1</v>
      </c>
      <c r="I44" s="73"/>
      <c r="J44" s="543">
        <v>2</v>
      </c>
      <c r="K44" s="544"/>
      <c r="L44" s="301">
        <f t="shared" si="17"/>
        <v>2</v>
      </c>
      <c r="M44" s="84"/>
      <c r="N44" s="469">
        <v>3</v>
      </c>
      <c r="O44" s="470"/>
      <c r="P44" s="249">
        <f t="shared" si="18"/>
        <v>2.6842105263157894</v>
      </c>
      <c r="Q44" s="84"/>
      <c r="R44" s="469">
        <v>4</v>
      </c>
      <c r="S44" s="470"/>
      <c r="T44" s="249">
        <f t="shared" si="19"/>
        <v>3.5789473684210527</v>
      </c>
      <c r="U44" s="84"/>
      <c r="V44" s="557"/>
      <c r="W44" s="563"/>
      <c r="X44" s="304">
        <f t="shared" si="20"/>
        <v>0</v>
      </c>
      <c r="Y44" s="84"/>
      <c r="Z44" s="242">
        <f t="shared" ref="Z44:Z48" si="21">F44+J44+N44+R44+V44</f>
        <v>10</v>
      </c>
      <c r="AA44" s="79"/>
      <c r="AB44" s="418">
        <f t="shared" ref="AB44:AB48" si="22">F44*F$8+J44*J$8+N44*N$8+R44*R$8+V44*V$8</f>
        <v>312</v>
      </c>
      <c r="AC44" s="419"/>
      <c r="AD44" s="115"/>
      <c r="AE44" s="243">
        <f>AB44</f>
        <v>312</v>
      </c>
      <c r="AF44" s="2"/>
      <c r="AG44" s="332"/>
      <c r="AH44" s="208"/>
      <c r="AI44" s="208"/>
    </row>
    <row r="45" spans="1:35" ht="24.9" customHeight="1">
      <c r="A45"/>
      <c r="B45" s="255">
        <v>27</v>
      </c>
      <c r="C45" s="259" t="s">
        <v>156</v>
      </c>
      <c r="D45" s="260"/>
      <c r="E45" s="129"/>
      <c r="F45" s="543"/>
      <c r="G45" s="544"/>
      <c r="H45" s="301">
        <f t="shared" si="16"/>
        <v>0</v>
      </c>
      <c r="I45" s="73"/>
      <c r="J45" s="543"/>
      <c r="K45" s="544"/>
      <c r="L45" s="301">
        <f t="shared" si="17"/>
        <v>0</v>
      </c>
      <c r="M45" s="74"/>
      <c r="N45" s="561">
        <v>2</v>
      </c>
      <c r="O45" s="562"/>
      <c r="P45" s="47">
        <f t="shared" si="18"/>
        <v>1.7894736842105263</v>
      </c>
      <c r="Q45" s="73"/>
      <c r="R45" s="561">
        <v>3</v>
      </c>
      <c r="S45" s="562"/>
      <c r="T45" s="47">
        <f t="shared" si="19"/>
        <v>2.6842105263157894</v>
      </c>
      <c r="U45" s="73"/>
      <c r="V45" s="557"/>
      <c r="W45" s="563"/>
      <c r="X45" s="69">
        <f t="shared" si="20"/>
        <v>0</v>
      </c>
      <c r="Y45" s="134"/>
      <c r="Z45" s="242">
        <f t="shared" si="21"/>
        <v>5</v>
      </c>
      <c r="AA45" s="135"/>
      <c r="AB45" s="418">
        <f t="shared" si="22"/>
        <v>150</v>
      </c>
      <c r="AC45" s="419"/>
      <c r="AD45" s="115"/>
      <c r="AE45" s="243"/>
      <c r="AF45" s="2"/>
      <c r="AG45" s="331">
        <f>AB45</f>
        <v>150</v>
      </c>
      <c r="AH45" s="208"/>
      <c r="AI45" s="208"/>
    </row>
    <row r="46" spans="1:35" ht="24.9" customHeight="1">
      <c r="A46"/>
      <c r="B46" s="256">
        <v>28</v>
      </c>
      <c r="C46" s="259" t="s">
        <v>157</v>
      </c>
      <c r="D46" s="260"/>
      <c r="E46" s="129"/>
      <c r="F46" s="424">
        <v>1</v>
      </c>
      <c r="G46" s="425"/>
      <c r="H46" s="301">
        <f t="shared" si="16"/>
        <v>1</v>
      </c>
      <c r="I46" s="73"/>
      <c r="J46" s="424">
        <v>1</v>
      </c>
      <c r="K46" s="425"/>
      <c r="L46" s="301">
        <f t="shared" si="17"/>
        <v>1</v>
      </c>
      <c r="M46" s="74"/>
      <c r="N46" s="322"/>
      <c r="O46" s="323"/>
      <c r="P46" s="47">
        <f t="shared" si="18"/>
        <v>0</v>
      </c>
      <c r="Q46" s="73"/>
      <c r="R46" s="553"/>
      <c r="S46" s="564"/>
      <c r="T46" s="47">
        <f t="shared" si="19"/>
        <v>0</v>
      </c>
      <c r="U46" s="73"/>
      <c r="V46" s="385"/>
      <c r="W46" s="565"/>
      <c r="X46" s="69"/>
      <c r="Y46" s="134"/>
      <c r="Z46" s="242">
        <f t="shared" si="21"/>
        <v>2</v>
      </c>
      <c r="AA46" s="135"/>
      <c r="AB46" s="418">
        <f t="shared" si="22"/>
        <v>68</v>
      </c>
      <c r="AC46" s="419"/>
      <c r="AD46" s="115"/>
      <c r="AE46" s="243">
        <f t="shared" ref="AE46" si="23">AB46</f>
        <v>68</v>
      </c>
      <c r="AF46" s="2"/>
      <c r="AG46" s="246"/>
      <c r="AH46" s="208"/>
      <c r="AI46" s="208"/>
    </row>
    <row r="47" spans="1:35" ht="24.9" customHeight="1">
      <c r="A47"/>
      <c r="B47" s="256">
        <v>29</v>
      </c>
      <c r="C47" s="261" t="s">
        <v>158</v>
      </c>
      <c r="D47" s="262"/>
      <c r="E47" s="129"/>
      <c r="F47" s="424"/>
      <c r="G47" s="425"/>
      <c r="H47" s="301">
        <f t="shared" si="16"/>
        <v>0</v>
      </c>
      <c r="I47" s="73"/>
      <c r="J47" s="424"/>
      <c r="K47" s="425"/>
      <c r="L47" s="301">
        <f t="shared" si="17"/>
        <v>0</v>
      </c>
      <c r="M47" s="74"/>
      <c r="N47" s="566"/>
      <c r="O47" s="567"/>
      <c r="P47" s="47">
        <f t="shared" si="18"/>
        <v>0</v>
      </c>
      <c r="Q47" s="73"/>
      <c r="R47" s="568">
        <v>2</v>
      </c>
      <c r="S47" s="569"/>
      <c r="T47" s="47">
        <f t="shared" si="19"/>
        <v>1.7894736842105263</v>
      </c>
      <c r="U47" s="73"/>
      <c r="V47" s="385"/>
      <c r="W47" s="565"/>
      <c r="X47" s="69"/>
      <c r="Y47" s="134"/>
      <c r="Z47" s="242">
        <f t="shared" si="21"/>
        <v>2</v>
      </c>
      <c r="AA47" s="135"/>
      <c r="AB47" s="418">
        <f t="shared" si="22"/>
        <v>60</v>
      </c>
      <c r="AC47" s="419"/>
      <c r="AD47" s="115"/>
      <c r="AE47" s="244"/>
      <c r="AF47" s="2"/>
      <c r="AG47" s="257">
        <f>AB47</f>
        <v>60</v>
      </c>
      <c r="AH47" s="208"/>
      <c r="AI47" s="208"/>
    </row>
    <row r="48" spans="1:35" ht="24.9" customHeight="1">
      <c r="A48"/>
      <c r="B48" s="258">
        <v>32</v>
      </c>
      <c r="C48" s="476" t="s">
        <v>172</v>
      </c>
      <c r="D48" s="477"/>
      <c r="E48" s="136"/>
      <c r="F48" s="455"/>
      <c r="G48" s="456"/>
      <c r="H48" s="302">
        <f t="shared" si="16"/>
        <v>0</v>
      </c>
      <c r="I48" s="20"/>
      <c r="J48" s="455"/>
      <c r="K48" s="456"/>
      <c r="L48" s="301">
        <f t="shared" si="17"/>
        <v>0</v>
      </c>
      <c r="M48" s="22"/>
      <c r="N48" s="422"/>
      <c r="O48" s="423"/>
      <c r="P48" s="47">
        <f t="shared" si="18"/>
        <v>0</v>
      </c>
      <c r="Q48" s="20"/>
      <c r="R48" s="422"/>
      <c r="S48" s="423"/>
      <c r="T48" s="47">
        <f t="shared" si="19"/>
        <v>0</v>
      </c>
      <c r="U48" s="20"/>
      <c r="V48" s="305">
        <v>7</v>
      </c>
      <c r="W48" s="306"/>
      <c r="X48" s="307">
        <f t="shared" si="20"/>
        <v>5.5263157894736841</v>
      </c>
      <c r="Y48" s="134"/>
      <c r="Z48" s="242">
        <f t="shared" si="21"/>
        <v>7</v>
      </c>
      <c r="AA48" s="135"/>
      <c r="AB48" s="418">
        <f t="shared" si="22"/>
        <v>196</v>
      </c>
      <c r="AC48" s="419"/>
      <c r="AD48" s="115"/>
      <c r="AE48" s="473" t="s">
        <v>42</v>
      </c>
      <c r="AF48" s="474"/>
      <c r="AG48" s="475"/>
      <c r="AH48" s="208"/>
      <c r="AI48" s="208"/>
    </row>
    <row r="49" spans="1:35" ht="24.9" customHeight="1">
      <c r="A49"/>
      <c r="B49" s="450" t="s">
        <v>43</v>
      </c>
      <c r="C49" s="450"/>
      <c r="D49" s="451"/>
      <c r="E49" s="118"/>
      <c r="F49" s="416">
        <f>SUM(F43:G48)</f>
        <v>6</v>
      </c>
      <c r="G49" s="417"/>
      <c r="H49" s="76"/>
      <c r="I49" s="77"/>
      <c r="J49" s="417">
        <f>SUM(J43:K48)</f>
        <v>7</v>
      </c>
      <c r="K49" s="417"/>
      <c r="L49" s="78"/>
      <c r="M49" s="79"/>
      <c r="N49" s="417">
        <f>SUM(N43:O48)</f>
        <v>8</v>
      </c>
      <c r="O49" s="417"/>
      <c r="P49" s="78"/>
      <c r="Q49" s="79"/>
      <c r="R49" s="417">
        <f>SUM(R43:S48)</f>
        <v>9</v>
      </c>
      <c r="S49" s="417"/>
      <c r="T49" s="78"/>
      <c r="U49" s="79"/>
      <c r="V49" s="452">
        <v>7</v>
      </c>
      <c r="W49" s="453"/>
      <c r="X49" s="78"/>
      <c r="Y49" s="94"/>
      <c r="Z49" s="82">
        <f>F49+J49+N49+R49+V49</f>
        <v>37</v>
      </c>
      <c r="AA49" s="93"/>
      <c r="AB49" s="402">
        <f>SUM(AB43:AC48)</f>
        <v>1148</v>
      </c>
      <c r="AC49" s="454"/>
      <c r="AD49" s="115"/>
      <c r="AE49" s="121">
        <f>SUM(AE43:AE48)</f>
        <v>742</v>
      </c>
      <c r="AF49" s="122"/>
      <c r="AG49" s="123">
        <f>SUM(AG43:AG48)</f>
        <v>210</v>
      </c>
      <c r="AH49" s="208"/>
      <c r="AI49" s="208"/>
    </row>
    <row r="50" spans="1:35" ht="18">
      <c r="A50"/>
      <c r="B50" s="138"/>
      <c r="C50" s="138"/>
      <c r="D50" s="138"/>
      <c r="E50" s="125"/>
      <c r="F50" s="139">
        <f>F40+F49</f>
        <v>11</v>
      </c>
      <c r="G50" s="139"/>
      <c r="H50" s="140"/>
      <c r="I50" s="140"/>
      <c r="J50" s="139">
        <f>J40+J49</f>
        <v>12</v>
      </c>
      <c r="K50" s="139"/>
      <c r="L50" s="140"/>
      <c r="M50" s="140"/>
      <c r="N50" s="139">
        <f>N40+N49</f>
        <v>12</v>
      </c>
      <c r="O50" s="139"/>
      <c r="P50" s="140"/>
      <c r="Q50" s="140"/>
      <c r="R50" s="139">
        <f>R40+R49</f>
        <v>14</v>
      </c>
      <c r="S50" s="139"/>
      <c r="T50" s="140"/>
      <c r="U50" s="140"/>
      <c r="V50" s="139" t="e">
        <f ca="1">V40+V49</f>
        <v>#REF!</v>
      </c>
      <c r="W50" s="139"/>
      <c r="X50" s="140"/>
      <c r="Y50" s="140"/>
      <c r="Z50" s="139" t="e">
        <f ca="1">SUM(F50:X50)</f>
        <v>#REF!</v>
      </c>
      <c r="AA50" s="79"/>
      <c r="AB50" s="141"/>
      <c r="AC50" s="141"/>
      <c r="AD50" s="115"/>
      <c r="AE50" s="2"/>
      <c r="AF50" s="2"/>
      <c r="AG50" s="142"/>
      <c r="AH50" s="208"/>
      <c r="AI50" s="208"/>
    </row>
    <row r="51" spans="1:35" ht="19.5" customHeight="1" thickBot="1">
      <c r="A51"/>
      <c r="B51" s="489" t="s">
        <v>44</v>
      </c>
      <c r="C51" s="489"/>
      <c r="D51" s="490"/>
      <c r="E51" s="143"/>
      <c r="F51" s="491">
        <f>F49+F40</f>
        <v>11</v>
      </c>
      <c r="G51" s="492"/>
      <c r="H51" s="93"/>
      <c r="I51" s="79"/>
      <c r="J51" s="492">
        <f>J49+J40</f>
        <v>12</v>
      </c>
      <c r="K51" s="492"/>
      <c r="L51" s="93"/>
      <c r="M51" s="79"/>
      <c r="N51" s="492">
        <f>N49+N40</f>
        <v>12</v>
      </c>
      <c r="O51" s="492"/>
      <c r="P51" s="93"/>
      <c r="Q51" s="79"/>
      <c r="R51" s="492">
        <f>R49+R40</f>
        <v>14</v>
      </c>
      <c r="S51" s="492"/>
      <c r="T51" s="93"/>
      <c r="U51" s="79"/>
      <c r="V51" s="492">
        <f>V49</f>
        <v>7</v>
      </c>
      <c r="W51" s="492"/>
      <c r="X51" s="93"/>
      <c r="Y51" s="94"/>
      <c r="Z51" s="95">
        <f>Z40+Z49</f>
        <v>56</v>
      </c>
      <c r="AA51" s="93"/>
      <c r="AB51" s="486">
        <f>AB40+AB49</f>
        <v>1758</v>
      </c>
      <c r="AC51" s="487"/>
      <c r="AD51" s="115"/>
      <c r="AE51" s="144">
        <f>AE40+AE49</f>
        <v>1172</v>
      </c>
      <c r="AF51" s="145"/>
      <c r="AG51" s="146">
        <f>AG40+AG49</f>
        <v>390</v>
      </c>
      <c r="AH51" s="208"/>
      <c r="AI51" s="208"/>
    </row>
    <row r="52" spans="1:35" ht="15" customHeight="1">
      <c r="A52"/>
      <c r="B52" s="84"/>
      <c r="C52" s="488"/>
      <c r="D52" s="488"/>
      <c r="E52" s="147"/>
      <c r="F52" s="411">
        <v>11</v>
      </c>
      <c r="G52" s="411"/>
      <c r="H52" s="125"/>
      <c r="I52" s="125"/>
      <c r="J52" s="411">
        <v>13</v>
      </c>
      <c r="K52" s="411"/>
      <c r="L52" s="125"/>
      <c r="M52" s="125"/>
      <c r="N52" s="411">
        <v>12</v>
      </c>
      <c r="O52" s="411"/>
      <c r="P52" s="125"/>
      <c r="Q52" s="125"/>
      <c r="R52" s="411">
        <v>13</v>
      </c>
      <c r="S52" s="411"/>
      <c r="T52" s="125"/>
      <c r="U52" s="125"/>
      <c r="V52" s="411">
        <v>7</v>
      </c>
      <c r="W52" s="411"/>
      <c r="X52" s="79"/>
      <c r="Y52" s="79"/>
      <c r="Z52" s="148">
        <f>SUM(F52:W52)</f>
        <v>56</v>
      </c>
      <c r="AA52" s="79"/>
      <c r="AB52" s="88"/>
      <c r="AC52" s="88"/>
      <c r="AD52" s="89"/>
      <c r="AE52" s="149">
        <v>1000</v>
      </c>
      <c r="AF52" s="2"/>
      <c r="AG52" s="149">
        <v>360</v>
      </c>
      <c r="AH52" s="208"/>
      <c r="AI52" s="208"/>
    </row>
    <row r="53" spans="1:35" ht="18">
      <c r="A53"/>
      <c r="B53" s="150"/>
      <c r="C53" s="150"/>
      <c r="D53" s="151" t="s">
        <v>45</v>
      </c>
      <c r="E53" s="152"/>
      <c r="F53" s="482">
        <v>8</v>
      </c>
      <c r="G53" s="482"/>
      <c r="H53" s="153"/>
      <c r="I53" s="153"/>
      <c r="J53" s="482">
        <v>11</v>
      </c>
      <c r="K53" s="482"/>
      <c r="L53" s="153"/>
      <c r="M53" s="153"/>
      <c r="N53" s="482">
        <v>13</v>
      </c>
      <c r="O53" s="482"/>
      <c r="P53" s="153"/>
      <c r="Q53" s="153"/>
      <c r="R53" s="482">
        <v>12</v>
      </c>
      <c r="S53" s="482"/>
      <c r="T53" s="153"/>
      <c r="U53" s="153"/>
      <c r="V53" s="482">
        <v>7</v>
      </c>
      <c r="W53" s="482"/>
      <c r="X53" s="153"/>
      <c r="Y53" s="153"/>
      <c r="Z53" s="154">
        <f>SUM(F53:W53)</f>
        <v>51</v>
      </c>
      <c r="AA53" s="79"/>
      <c r="AB53" s="155"/>
      <c r="AC53" s="155"/>
      <c r="AD53" s="89"/>
      <c r="AE53" s="483">
        <f>AE51+AG51</f>
        <v>1562</v>
      </c>
      <c r="AF53" s="484"/>
      <c r="AG53" s="485"/>
      <c r="AH53" s="208"/>
      <c r="AI53" s="208"/>
    </row>
    <row r="54" spans="1:35" ht="16.5" customHeight="1">
      <c r="A54"/>
      <c r="B54" s="499" t="s">
        <v>46</v>
      </c>
      <c r="C54" s="499"/>
      <c r="D54" s="500"/>
      <c r="E54" s="143"/>
      <c r="F54" s="501">
        <f>F51+F31</f>
        <v>36</v>
      </c>
      <c r="G54" s="502"/>
      <c r="H54" s="156"/>
      <c r="I54" s="157"/>
      <c r="J54" s="502">
        <f>J51+J31</f>
        <v>37</v>
      </c>
      <c r="K54" s="502"/>
      <c r="L54" s="158"/>
      <c r="M54" s="157"/>
      <c r="N54" s="502">
        <f>N51+N40</f>
        <v>16</v>
      </c>
      <c r="O54" s="502"/>
      <c r="P54" s="156"/>
      <c r="Q54" s="157"/>
      <c r="R54" s="502">
        <f>R51+R31</f>
        <v>35</v>
      </c>
      <c r="S54" s="502"/>
      <c r="T54" s="156"/>
      <c r="U54" s="157"/>
      <c r="V54" s="502">
        <f>V51+V31</f>
        <v>28</v>
      </c>
      <c r="W54" s="502"/>
      <c r="X54" s="156"/>
      <c r="Y54" s="159"/>
      <c r="Z54" s="160">
        <f>Z51+Z32</f>
        <v>171</v>
      </c>
      <c r="AA54" s="156"/>
      <c r="AB54" s="493">
        <f>AB51+AB31</f>
        <v>5366</v>
      </c>
      <c r="AC54" s="493"/>
      <c r="AD54" s="161"/>
      <c r="AE54" s="494">
        <f>AE52+AG52</f>
        <v>1360</v>
      </c>
      <c r="AF54" s="495"/>
      <c r="AG54" s="496"/>
      <c r="AH54" s="208"/>
      <c r="AI54" s="208"/>
    </row>
    <row r="55" spans="1:35" ht="16.5" customHeight="1">
      <c r="A55"/>
      <c r="B55" s="497" t="s">
        <v>47</v>
      </c>
      <c r="C55" s="497"/>
      <c r="D55" s="497"/>
      <c r="E55" s="162"/>
      <c r="F55" s="497">
        <v>35</v>
      </c>
      <c r="G55" s="497"/>
      <c r="H55" s="163"/>
      <c r="I55" s="163"/>
      <c r="J55" s="497">
        <v>36</v>
      </c>
      <c r="K55" s="497"/>
      <c r="L55" s="163"/>
      <c r="M55" s="163"/>
      <c r="N55" s="497">
        <v>36</v>
      </c>
      <c r="O55" s="497"/>
      <c r="P55" s="163"/>
      <c r="Q55" s="163"/>
      <c r="R55" s="497">
        <v>35</v>
      </c>
      <c r="S55" s="497"/>
      <c r="T55" s="163"/>
      <c r="U55" s="163"/>
      <c r="V55" s="497">
        <v>29</v>
      </c>
      <c r="W55" s="497"/>
      <c r="X55" s="163"/>
      <c r="Y55" s="164"/>
      <c r="Z55" s="165">
        <f>SUM(F55:V55)</f>
        <v>171</v>
      </c>
      <c r="AA55" s="166"/>
      <c r="AB55" s="498"/>
      <c r="AC55" s="498"/>
      <c r="AD55" s="167"/>
      <c r="AE55" s="168"/>
      <c r="AF55" s="169"/>
      <c r="AG55" s="170"/>
      <c r="AH55" s="208"/>
      <c r="AI55" s="208"/>
    </row>
    <row r="56" spans="1:35" ht="16.5" customHeight="1">
      <c r="A56"/>
      <c r="B56" s="171"/>
      <c r="C56" s="171"/>
      <c r="D56" s="171"/>
      <c r="E56" s="171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86"/>
      <c r="Z56" s="148"/>
      <c r="AA56" s="125"/>
      <c r="AB56" s="167"/>
      <c r="AC56" s="167"/>
      <c r="AD56" s="167"/>
      <c r="AE56" s="66"/>
      <c r="AF56" s="66"/>
      <c r="AG56" s="66"/>
      <c r="AH56" s="208"/>
      <c r="AI56" s="208"/>
    </row>
    <row r="57" spans="1:35" ht="15.75" customHeight="1">
      <c r="A57"/>
      <c r="B57" s="512" t="s">
        <v>48</v>
      </c>
      <c r="C57" s="512"/>
      <c r="D57" s="172"/>
      <c r="E57" s="33"/>
      <c r="F57" s="513">
        <v>2</v>
      </c>
      <c r="G57" s="514"/>
      <c r="H57" s="173">
        <v>2</v>
      </c>
      <c r="I57" s="134"/>
      <c r="J57" s="514">
        <v>2</v>
      </c>
      <c r="K57" s="514"/>
      <c r="L57" s="173">
        <v>2</v>
      </c>
      <c r="M57" s="134"/>
      <c r="N57" s="514">
        <v>2</v>
      </c>
      <c r="O57" s="514"/>
      <c r="P57" s="173">
        <v>1.79</v>
      </c>
      <c r="Q57" s="174"/>
      <c r="R57" s="514">
        <v>2</v>
      </c>
      <c r="S57" s="514"/>
      <c r="T57" s="173">
        <v>1.79</v>
      </c>
      <c r="U57" s="175"/>
      <c r="V57" s="514">
        <v>2</v>
      </c>
      <c r="W57" s="514"/>
      <c r="X57" s="176">
        <f>(V57)*(V$10/AE$1)</f>
        <v>1.5789473684210527</v>
      </c>
      <c r="Y57" s="11"/>
      <c r="Z57" s="177">
        <v>10</v>
      </c>
      <c r="AA57" s="25"/>
      <c r="AB57" s="503">
        <f>F57*F$8+J$8*J57+N57*N$8+R$8*R57+V57*V$8</f>
        <v>312</v>
      </c>
      <c r="AC57" s="503"/>
      <c r="AD57" s="38"/>
      <c r="AE57" s="178"/>
      <c r="AF57" s="179"/>
      <c r="AG57" s="180"/>
      <c r="AH57" s="208"/>
      <c r="AI57" s="208"/>
    </row>
    <row r="58" spans="1:35" ht="19.5" customHeight="1">
      <c r="A58"/>
      <c r="B58" s="504" t="s">
        <v>49</v>
      </c>
      <c r="C58" s="504"/>
      <c r="D58" s="505"/>
      <c r="E58" s="181"/>
      <c r="F58" s="506" t="s">
        <v>50</v>
      </c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11"/>
      <c r="Z58" s="11"/>
      <c r="AA58" s="25"/>
      <c r="AB58" s="503">
        <v>10</v>
      </c>
      <c r="AC58" s="503"/>
      <c r="AD58" s="38"/>
      <c r="AE58" s="178"/>
      <c r="AF58" s="179"/>
      <c r="AG58" s="180"/>
      <c r="AH58" s="208"/>
      <c r="AI58" s="208"/>
    </row>
    <row r="59" spans="1:35" ht="17.399999999999999">
      <c r="A59"/>
      <c r="B59" s="509" t="s">
        <v>51</v>
      </c>
      <c r="C59" s="509"/>
      <c r="D59" s="72"/>
      <c r="E59" s="33"/>
      <c r="F59" s="510">
        <v>0.5</v>
      </c>
      <c r="G59" s="511"/>
      <c r="H59" s="182"/>
      <c r="I59" s="134"/>
      <c r="J59" s="511">
        <v>0.5</v>
      </c>
      <c r="K59" s="511"/>
      <c r="L59" s="182"/>
      <c r="M59" s="134"/>
      <c r="N59" s="511">
        <v>0.5</v>
      </c>
      <c r="O59" s="511"/>
      <c r="P59" s="182"/>
      <c r="Q59" s="134"/>
      <c r="R59" s="511"/>
      <c r="S59" s="511"/>
      <c r="T59" s="182"/>
      <c r="U59" s="134"/>
      <c r="V59" s="511"/>
      <c r="W59" s="511"/>
      <c r="X59" s="182"/>
      <c r="Y59" s="11"/>
      <c r="Z59" s="183">
        <v>1.5</v>
      </c>
      <c r="AA59" s="25"/>
      <c r="AB59" s="503">
        <f t="shared" ref="AB59" si="24">F59*F$8+J$8*J59+N59*N$8+R$8*R59+V59*V$8</f>
        <v>49</v>
      </c>
      <c r="AC59" s="503"/>
      <c r="AD59" s="161"/>
      <c r="AE59" s="184"/>
      <c r="AF59" s="184"/>
      <c r="AG59" s="184"/>
      <c r="AH59" s="208"/>
      <c r="AI59" s="208"/>
    </row>
    <row r="60" spans="1:35" ht="18.75" customHeight="1">
      <c r="A60"/>
      <c r="B60" s="521" t="s">
        <v>52</v>
      </c>
      <c r="C60" s="521"/>
      <c r="D60" s="185"/>
      <c r="E60" s="186"/>
      <c r="F60" s="522">
        <f>F54+F57+F59</f>
        <v>38.5</v>
      </c>
      <c r="G60" s="522"/>
      <c r="H60" s="187"/>
      <c r="I60" s="134"/>
      <c r="J60" s="522">
        <f>J54+J57+J59</f>
        <v>39.5</v>
      </c>
      <c r="K60" s="522"/>
      <c r="L60" s="187"/>
      <c r="M60" s="134"/>
      <c r="N60" s="523">
        <f>N54+N57+N59</f>
        <v>18.5</v>
      </c>
      <c r="O60" s="523"/>
      <c r="P60" s="218"/>
      <c r="Q60" s="219"/>
      <c r="R60" s="523">
        <f>R54+R57+R59</f>
        <v>37</v>
      </c>
      <c r="S60" s="523"/>
      <c r="T60" s="188"/>
      <c r="U60" s="134"/>
      <c r="V60" s="522">
        <f>V54+V57+V59</f>
        <v>30</v>
      </c>
      <c r="W60" s="522"/>
      <c r="X60" s="187"/>
      <c r="Y60" s="189"/>
      <c r="Z60" s="190">
        <f>Z59+Z57+Z54</f>
        <v>182.5</v>
      </c>
      <c r="AA60" s="25"/>
      <c r="AB60" s="503">
        <f>AB59+AB58+AB57+AB54</f>
        <v>5737</v>
      </c>
      <c r="AC60" s="503"/>
      <c r="AD60" s="38"/>
      <c r="AE60" s="2"/>
      <c r="AF60" s="2"/>
      <c r="AG60" s="2"/>
      <c r="AH60" s="208"/>
      <c r="AI60" s="208"/>
    </row>
    <row r="61" spans="1:35" ht="42.75" customHeight="1" thickBot="1">
      <c r="A61"/>
      <c r="B61" s="515" t="s">
        <v>66</v>
      </c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7"/>
      <c r="Q61" s="220"/>
      <c r="R61" s="191"/>
      <c r="S61" s="191"/>
      <c r="T61" s="192"/>
      <c r="U61" s="191"/>
      <c r="V61" s="193"/>
      <c r="W61" s="193"/>
      <c r="X61" s="191"/>
      <c r="Y61" s="191"/>
      <c r="Z61" s="191"/>
      <c r="AA61" s="191"/>
      <c r="AB61" s="191"/>
      <c r="AC61" s="194"/>
      <c r="AD61" s="38"/>
      <c r="AE61" s="2"/>
      <c r="AF61" s="2"/>
      <c r="AG61" s="2"/>
      <c r="AH61" s="208"/>
      <c r="AI61" s="208"/>
    </row>
    <row r="62" spans="1:35" s="209" customFormat="1" ht="15.75" customHeight="1">
      <c r="A62"/>
      <c r="B62" s="195" t="s">
        <v>174</v>
      </c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7"/>
      <c r="N62" s="198"/>
      <c r="O62" s="198"/>
      <c r="P62" s="200" t="s">
        <v>159</v>
      </c>
      <c r="Q62" s="221"/>
      <c r="R62" s="196"/>
      <c r="S62" s="196"/>
      <c r="T62" s="200" t="s">
        <v>160</v>
      </c>
      <c r="U62" s="196"/>
      <c r="V62" s="198"/>
      <c r="W62" s="84"/>
      <c r="X62" s="197"/>
      <c r="Y62" s="197"/>
      <c r="Z62" s="196"/>
      <c r="AA62" s="196"/>
      <c r="AB62" s="199"/>
      <c r="AC62" s="199"/>
      <c r="AD62" s="89"/>
      <c r="AE62" s="2"/>
      <c r="AF62" s="2"/>
      <c r="AG62" s="2"/>
    </row>
    <row r="63" spans="1:35" ht="9" customHeight="1">
      <c r="A63"/>
      <c r="B63" s="195"/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6"/>
      <c r="N63" s="84"/>
      <c r="O63" s="84"/>
      <c r="P63" s="196"/>
      <c r="Q63" s="196"/>
      <c r="R63" s="196"/>
      <c r="S63" s="196"/>
      <c r="T63" s="196"/>
      <c r="U63" s="196"/>
      <c r="V63" s="84"/>
      <c r="W63" s="8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518" t="s">
        <v>180</v>
      </c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2"/>
      <c r="AG64" s="2"/>
    </row>
    <row r="65" spans="1:33" ht="17.399999999999999">
      <c r="A65"/>
      <c r="B65" s="275" t="s">
        <v>181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03"/>
      <c r="P65" s="201"/>
      <c r="Q65" s="201"/>
      <c r="R65" s="201"/>
      <c r="S65" s="201"/>
      <c r="T65" s="201"/>
      <c r="U65" s="201"/>
      <c r="V65" s="201"/>
      <c r="W65" s="204"/>
      <c r="X65" s="196"/>
      <c r="Y65" s="196"/>
      <c r="Z65" s="196"/>
      <c r="AA65" s="196"/>
      <c r="AB65" s="199"/>
      <c r="AC65" s="199"/>
      <c r="AD65" s="89"/>
      <c r="AE65" s="2"/>
      <c r="AF65" s="2"/>
      <c r="AG65" s="2"/>
    </row>
    <row r="66" spans="1:33" ht="15.6">
      <c r="A66"/>
      <c r="B66" s="205"/>
      <c r="C66" s="196"/>
      <c r="D66" s="196"/>
      <c r="E66" s="196"/>
      <c r="F66" s="84"/>
      <c r="G66" s="84"/>
      <c r="H66" s="196"/>
      <c r="I66" s="196"/>
      <c r="J66" s="84"/>
      <c r="K66" s="519" t="s">
        <v>175</v>
      </c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  <row r="67" spans="1:33" ht="15.6">
      <c r="A67"/>
      <c r="B67" s="207"/>
      <c r="C67" s="207"/>
      <c r="D67" s="207"/>
      <c r="E67" s="207"/>
      <c r="F67" s="207"/>
      <c r="G67" s="207"/>
      <c r="H67" s="207"/>
      <c r="I67" s="207"/>
      <c r="J67" s="207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</sheetData>
  <mergeCells count="312">
    <mergeCell ref="B61:P61"/>
    <mergeCell ref="B64:AE64"/>
    <mergeCell ref="K66:Y67"/>
    <mergeCell ref="AB59:AC59"/>
    <mergeCell ref="B60:C60"/>
    <mergeCell ref="F60:G60"/>
    <mergeCell ref="J60:K60"/>
    <mergeCell ref="N60:O60"/>
    <mergeCell ref="R60:S60"/>
    <mergeCell ref="V60:W60"/>
    <mergeCell ref="AB60:AC60"/>
    <mergeCell ref="AB57:AC57"/>
    <mergeCell ref="B58:D58"/>
    <mergeCell ref="F58:X58"/>
    <mergeCell ref="AB58:AC58"/>
    <mergeCell ref="B59:C59"/>
    <mergeCell ref="F59:G59"/>
    <mergeCell ref="J59:K59"/>
    <mergeCell ref="N59:O59"/>
    <mergeCell ref="R59:S59"/>
    <mergeCell ref="V59:W59"/>
    <mergeCell ref="B57:C57"/>
    <mergeCell ref="F57:G57"/>
    <mergeCell ref="J57:K57"/>
    <mergeCell ref="N57:O57"/>
    <mergeCell ref="R57:S57"/>
    <mergeCell ref="V57:W57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B54:D54"/>
    <mergeCell ref="F54:G54"/>
    <mergeCell ref="J54:K54"/>
    <mergeCell ref="N54:O54"/>
    <mergeCell ref="R54:S54"/>
    <mergeCell ref="V54:W54"/>
    <mergeCell ref="F53:G53"/>
    <mergeCell ref="J53:K53"/>
    <mergeCell ref="N53:O53"/>
    <mergeCell ref="R53:S53"/>
    <mergeCell ref="V53:W53"/>
    <mergeCell ref="AE53:AG53"/>
    <mergeCell ref="AB51:AC51"/>
    <mergeCell ref="C52:D52"/>
    <mergeCell ref="F52:G52"/>
    <mergeCell ref="J52:K52"/>
    <mergeCell ref="N52:O52"/>
    <mergeCell ref="R52:S52"/>
    <mergeCell ref="V52:W52"/>
    <mergeCell ref="B51:D51"/>
    <mergeCell ref="F51:G51"/>
    <mergeCell ref="J51:K51"/>
    <mergeCell ref="N51:O51"/>
    <mergeCell ref="R51:S51"/>
    <mergeCell ref="V51:W51"/>
    <mergeCell ref="AE48:AG48"/>
    <mergeCell ref="B49:D49"/>
    <mergeCell ref="F49:G49"/>
    <mergeCell ref="J49:K49"/>
    <mergeCell ref="N49:O49"/>
    <mergeCell ref="R49:S49"/>
    <mergeCell ref="V49:W49"/>
    <mergeCell ref="AB49:AC49"/>
    <mergeCell ref="AB47:AC47"/>
    <mergeCell ref="C48:D48"/>
    <mergeCell ref="F48:G48"/>
    <mergeCell ref="J48:K48"/>
    <mergeCell ref="N48:O48"/>
    <mergeCell ref="R48:S48"/>
    <mergeCell ref="AB48:AC48"/>
    <mergeCell ref="F46:G46"/>
    <mergeCell ref="J46:K46"/>
    <mergeCell ref="R46:S46"/>
    <mergeCell ref="V46:W46"/>
    <mergeCell ref="AB46:AC46"/>
    <mergeCell ref="F47:G47"/>
    <mergeCell ref="J47:K47"/>
    <mergeCell ref="N47:O47"/>
    <mergeCell ref="R47:S47"/>
    <mergeCell ref="V47:W47"/>
    <mergeCell ref="F45:G45"/>
    <mergeCell ref="J45:K45"/>
    <mergeCell ref="N45:O45"/>
    <mergeCell ref="R45:S45"/>
    <mergeCell ref="V45:W45"/>
    <mergeCell ref="AB45:AC45"/>
    <mergeCell ref="F44:G44"/>
    <mergeCell ref="J44:K44"/>
    <mergeCell ref="N44:O44"/>
    <mergeCell ref="R44:S44"/>
    <mergeCell ref="V44:W44"/>
    <mergeCell ref="AB44:AC44"/>
    <mergeCell ref="AB40:AC40"/>
    <mergeCell ref="B42:D42"/>
    <mergeCell ref="C43:D43"/>
    <mergeCell ref="F43:G43"/>
    <mergeCell ref="J43:K43"/>
    <mergeCell ref="N43:O43"/>
    <mergeCell ref="R43:S43"/>
    <mergeCell ref="V43:W43"/>
    <mergeCell ref="AB43:AC43"/>
    <mergeCell ref="B40:D40"/>
    <mergeCell ref="F40:G40"/>
    <mergeCell ref="J40:K40"/>
    <mergeCell ref="N40:O40"/>
    <mergeCell ref="R40:S40"/>
    <mergeCell ref="V40:W40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</mergeCells>
  <conditionalFormatting sqref="H13:H30 L13:L30 X13:X30 P13:P31 T13:T31 I30 Q30 U30 H33 Q33:Q42 U33:U42 I33:I50 T38:T39 H41:H42 H44:H45 Q44:Q47 U44:U47 H48:H49 Q50 U50 H52">
    <cfRule type="cellIs" dxfId="115" priority="1" stopIfTrue="1" operator="equal">
      <formula>0</formula>
    </cfRule>
  </conditionalFormatting>
  <conditionalFormatting sqref="H33:H51 T33:T51 L33:L51 P33:P51 X33:X51">
    <cfRule type="cellIs" dxfId="114" priority="2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BB07-B411-4188-B723-2F2846F46D89}">
  <sheetPr>
    <pageSetUpPr fitToPage="1"/>
  </sheetPr>
  <dimension ref="A1:AI68"/>
  <sheetViews>
    <sheetView view="pageBreakPreview" zoomScaleNormal="70" zoomScaleSheetLayoutView="100" workbookViewId="0">
      <selection activeCell="D77" sqref="D77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363" t="s">
        <v>6</v>
      </c>
      <c r="K6" s="363"/>
      <c r="L6" s="363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27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/>
      <c r="S26" s="585"/>
      <c r="T26" s="63">
        <f t="shared" si="3"/>
        <v>0</v>
      </c>
      <c r="U26" s="20"/>
      <c r="V26" s="579"/>
      <c r="W26" s="580"/>
      <c r="X26" s="133">
        <f t="shared" si="4"/>
        <v>0</v>
      </c>
      <c r="Y26" s="64"/>
      <c r="Z26" s="24">
        <f t="shared" si="5"/>
        <v>3</v>
      </c>
      <c r="AA26" s="65"/>
      <c r="AB26" s="368">
        <f t="shared" si="6"/>
        <v>98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71</v>
      </c>
      <c r="U32" s="268"/>
      <c r="V32" s="278">
        <v>17</v>
      </c>
      <c r="W32" s="334" t="s">
        <v>70</v>
      </c>
      <c r="X32" s="278" t="s">
        <v>67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33</v>
      </c>
      <c r="AF33" s="413"/>
      <c r="AG33" s="343" t="s">
        <v>34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35</v>
      </c>
      <c r="D35" s="429"/>
      <c r="E35" s="112"/>
      <c r="F35" s="430">
        <v>2</v>
      </c>
      <c r="G35" s="431"/>
      <c r="H35" s="223">
        <f t="shared" ref="H35:H40" si="7">(F35)*(F$10/AE$1)</f>
        <v>2</v>
      </c>
      <c r="I35" s="113"/>
      <c r="J35" s="430">
        <v>2</v>
      </c>
      <c r="K35" s="431"/>
      <c r="L35" s="223">
        <f t="shared" ref="L35:L40" si="8">J35*(J$10/AE$1)</f>
        <v>2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4</v>
      </c>
      <c r="AA35" s="96"/>
      <c r="AB35" s="418">
        <f>F35*F$8+J35*J$8+N35*N$8+R35*R$8+V35*V$8</f>
        <v>136</v>
      </c>
      <c r="AC35" s="419"/>
      <c r="AD35" s="115"/>
      <c r="AE35" s="269">
        <f>AB35</f>
        <v>136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36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7">
        <f>F36+J36+N36+R36+V36</f>
        <v>3</v>
      </c>
      <c r="AA36" s="79"/>
      <c r="AB36" s="418">
        <f t="shared" ref="AB36:AB40" si="12">F36*F$8+J36*J$8+N36*N$8+R36*R$8+V36*V$8</f>
        <v>102</v>
      </c>
      <c r="AC36" s="419"/>
      <c r="AD36" s="115"/>
      <c r="AE36" s="228">
        <f t="shared" ref="AE36:AE37" si="13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37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7">
        <f>F37+J37+N37+R37+V37</f>
        <v>4</v>
      </c>
      <c r="AA37" s="79"/>
      <c r="AB37" s="418">
        <f t="shared" si="12"/>
        <v>132</v>
      </c>
      <c r="AC37" s="419"/>
      <c r="AD37" s="115"/>
      <c r="AE37" s="228">
        <f t="shared" si="13"/>
        <v>132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38</v>
      </c>
      <c r="D38" s="421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>
        <v>2</v>
      </c>
      <c r="S38" s="441"/>
      <c r="T38" s="231">
        <f t="shared" si="10"/>
        <v>1.7894736842105263</v>
      </c>
      <c r="U38" s="73"/>
      <c r="V38" s="234"/>
      <c r="W38" s="235"/>
      <c r="X38" s="225">
        <f t="shared" si="11"/>
        <v>0</v>
      </c>
      <c r="Y38" s="79"/>
      <c r="Z38" s="227">
        <f>F38+J38+N38+R38+V38/2</f>
        <v>3</v>
      </c>
      <c r="AA38" s="79"/>
      <c r="AB38" s="418">
        <f t="shared" si="12"/>
        <v>90</v>
      </c>
      <c r="AC38" s="419"/>
      <c r="AD38" s="115"/>
      <c r="AE38" s="229"/>
      <c r="AF38" s="2"/>
      <c r="AG38" s="230">
        <f>AB38</f>
        <v>90</v>
      </c>
      <c r="AH38" s="208"/>
      <c r="AI38" s="208"/>
    </row>
    <row r="39" spans="1:35" ht="24.9" customHeight="1">
      <c r="A39" s="116"/>
      <c r="B39" s="236">
        <v>21</v>
      </c>
      <c r="C39" s="420" t="s">
        <v>39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>
        <v>1</v>
      </c>
      <c r="O39" s="441"/>
      <c r="P39" s="231">
        <f t="shared" si="9"/>
        <v>0.89473684210526316</v>
      </c>
      <c r="Q39" s="73"/>
      <c r="R39" s="440">
        <v>2</v>
      </c>
      <c r="S39" s="441"/>
      <c r="T39" s="231">
        <f t="shared" si="10"/>
        <v>1.7894736842105263</v>
      </c>
      <c r="U39" s="73"/>
      <c r="V39" s="577"/>
      <c r="W39" s="578"/>
      <c r="X39" s="225"/>
      <c r="Y39" s="79"/>
      <c r="Z39" s="227">
        <f>F39+J39+N39+R39+V39/2</f>
        <v>3</v>
      </c>
      <c r="AA39" s="79"/>
      <c r="AB39" s="418">
        <f t="shared" si="12"/>
        <v>90</v>
      </c>
      <c r="AC39" s="419"/>
      <c r="AD39" s="115"/>
      <c r="AE39" s="229"/>
      <c r="AF39" s="2"/>
      <c r="AG39" s="230">
        <f t="shared" ref="AG39:AG40" si="14">AB39</f>
        <v>90</v>
      </c>
      <c r="AH39" s="208"/>
      <c r="AI39" s="208"/>
    </row>
    <row r="40" spans="1:35" ht="24.9" customHeight="1">
      <c r="A40" s="116"/>
      <c r="B40" s="70">
        <v>22</v>
      </c>
      <c r="C40" s="420" t="s">
        <v>40</v>
      </c>
      <c r="D40" s="421"/>
      <c r="E40" s="117"/>
      <c r="F40" s="434"/>
      <c r="G40" s="435"/>
      <c r="H40" s="233">
        <f t="shared" si="7"/>
        <v>0</v>
      </c>
      <c r="I40" s="73"/>
      <c r="J40" s="422"/>
      <c r="K40" s="423"/>
      <c r="L40" s="231">
        <f t="shared" si="8"/>
        <v>0</v>
      </c>
      <c r="M40" s="74"/>
      <c r="N40" s="561">
        <v>1</v>
      </c>
      <c r="O40" s="562"/>
      <c r="P40" s="231">
        <f t="shared" si="9"/>
        <v>0.89473684210526316</v>
      </c>
      <c r="Q40" s="73"/>
      <c r="R40" s="440">
        <v>1</v>
      </c>
      <c r="S40" s="441"/>
      <c r="T40" s="231">
        <f t="shared" si="10"/>
        <v>0.89473684210526316</v>
      </c>
      <c r="U40" s="73"/>
      <c r="V40" s="399"/>
      <c r="W40" s="576"/>
      <c r="X40" s="225">
        <f>V40*(V$10/AE$1)</f>
        <v>0</v>
      </c>
      <c r="Y40" s="79"/>
      <c r="Z40" s="238">
        <f>F40+J40+N40+R40+V40</f>
        <v>2</v>
      </c>
      <c r="AA40" s="79"/>
      <c r="AB40" s="418">
        <f t="shared" si="12"/>
        <v>60</v>
      </c>
      <c r="AC40" s="419"/>
      <c r="AD40" s="115"/>
      <c r="AE40" s="229"/>
      <c r="AF40" s="2"/>
      <c r="AG40" s="230">
        <f t="shared" si="14"/>
        <v>60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5</v>
      </c>
      <c r="G41" s="417"/>
      <c r="H41" s="119"/>
      <c r="I41" s="77"/>
      <c r="J41" s="417">
        <f>SUM(J35:J40)</f>
        <v>5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19</v>
      </c>
      <c r="AA41" s="79"/>
      <c r="AB41" s="402">
        <f>SUM(AB35:AC40)</f>
        <v>610</v>
      </c>
      <c r="AC41" s="454"/>
      <c r="AD41" s="115"/>
      <c r="AE41" s="121">
        <f>SUM(AE35:AE40)</f>
        <v>370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55</v>
      </c>
      <c r="D44" s="527"/>
      <c r="E44" s="129"/>
      <c r="F44" s="528">
        <v>3</v>
      </c>
      <c r="G44" s="529"/>
      <c r="H44" s="240">
        <f t="shared" ref="H44:H49" si="15">(F44)*(F$10/AE$1)</f>
        <v>3</v>
      </c>
      <c r="I44" s="73"/>
      <c r="J44" s="528">
        <v>3</v>
      </c>
      <c r="K44" s="529"/>
      <c r="L44" s="240">
        <f t="shared" ref="L44:L49" si="16">J44*(J$10/AE$1)</f>
        <v>3</v>
      </c>
      <c r="M44" s="84"/>
      <c r="N44" s="528"/>
      <c r="O44" s="529"/>
      <c r="P44" s="241">
        <f t="shared" ref="P44:P49" si="17">N44*(N$10/AE$1)</f>
        <v>0</v>
      </c>
      <c r="Q44" s="84"/>
      <c r="R44" s="528"/>
      <c r="S44" s="529"/>
      <c r="T44" s="130">
        <f t="shared" ref="T44:T49" si="18">R44*(R$10/AE$1)</f>
        <v>0</v>
      </c>
      <c r="U44" s="84"/>
      <c r="V44" s="525"/>
      <c r="W44" s="525"/>
      <c r="X44" s="131">
        <f t="shared" ref="X44:X49" si="19">V44*(V$10/AE$1)</f>
        <v>0</v>
      </c>
      <c r="Y44" s="84"/>
      <c r="Z44" s="242">
        <f>F44+J44+N44+R44+V44</f>
        <v>6</v>
      </c>
      <c r="AA44" s="79"/>
      <c r="AB44" s="418">
        <f>F44*F$8+J44*J$8+N44*N$8+R44*R$8+V44*V$8</f>
        <v>204</v>
      </c>
      <c r="AC44" s="419"/>
      <c r="AD44" s="115"/>
      <c r="AE44" s="243">
        <f>F44*F$8+J44*J$8+N35*N$8+R35*R$8</f>
        <v>204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56</v>
      </c>
      <c r="D45" s="260"/>
      <c r="E45" s="129"/>
      <c r="F45" s="467"/>
      <c r="G45" s="468"/>
      <c r="H45" s="251">
        <f t="shared" si="15"/>
        <v>0</v>
      </c>
      <c r="I45" s="73"/>
      <c r="J45" s="467">
        <v>2</v>
      </c>
      <c r="K45" s="468"/>
      <c r="L45" s="252">
        <f t="shared" si="16"/>
        <v>2</v>
      </c>
      <c r="M45" s="84"/>
      <c r="N45" s="467">
        <v>4</v>
      </c>
      <c r="O45" s="468"/>
      <c r="P45" s="249">
        <f t="shared" si="17"/>
        <v>3.5789473684210527</v>
      </c>
      <c r="Q45" s="84"/>
      <c r="R45" s="467"/>
      <c r="S45" s="468"/>
      <c r="T45" s="249">
        <f t="shared" si="18"/>
        <v>0</v>
      </c>
      <c r="U45" s="84"/>
      <c r="V45" s="391"/>
      <c r="W45" s="391"/>
      <c r="X45" s="132">
        <f t="shared" si="19"/>
        <v>0</v>
      </c>
      <c r="Y45" s="84"/>
      <c r="Z45" s="48">
        <f>J45+N45+R45+V45</f>
        <v>6</v>
      </c>
      <c r="AA45" s="79"/>
      <c r="AB45" s="418">
        <f t="shared" ref="AB45:AB49" si="20">F45*F$8+J45*J$8+N45*N$8+R45*R$8+V45*V$8</f>
        <v>188</v>
      </c>
      <c r="AC45" s="419"/>
      <c r="AD45" s="115"/>
      <c r="AE45" s="243">
        <f t="shared" ref="AE45:AE46" si="21">F45*F$8+J45*J$8+N36*N$8+R36*R$8</f>
        <v>68</v>
      </c>
      <c r="AF45" s="2"/>
      <c r="AG45" s="254"/>
      <c r="AH45" s="208"/>
      <c r="AI45" s="208"/>
    </row>
    <row r="46" spans="1:35" ht="24.9" customHeight="1">
      <c r="A46"/>
      <c r="B46" s="255">
        <v>25</v>
      </c>
      <c r="C46" s="259" t="s">
        <v>57</v>
      </c>
      <c r="D46" s="260"/>
      <c r="E46" s="129"/>
      <c r="F46" s="467">
        <v>3</v>
      </c>
      <c r="G46" s="468"/>
      <c r="H46" s="247">
        <f t="shared" si="15"/>
        <v>3</v>
      </c>
      <c r="I46" s="73"/>
      <c r="J46" s="467">
        <v>3</v>
      </c>
      <c r="K46" s="468"/>
      <c r="L46" s="248">
        <f t="shared" si="16"/>
        <v>3</v>
      </c>
      <c r="M46" s="74"/>
      <c r="N46" s="422"/>
      <c r="O46" s="423"/>
      <c r="P46" s="47">
        <f t="shared" si="17"/>
        <v>0</v>
      </c>
      <c r="Q46" s="73"/>
      <c r="R46" s="422"/>
      <c r="S46" s="423"/>
      <c r="T46" s="47">
        <f t="shared" si="18"/>
        <v>0</v>
      </c>
      <c r="U46" s="73"/>
      <c r="V46" s="391"/>
      <c r="W46" s="391"/>
      <c r="X46" s="133">
        <f t="shared" si="19"/>
        <v>0</v>
      </c>
      <c r="Y46" s="134"/>
      <c r="Z46" s="37">
        <f>F46+J46+N46+R46+V46</f>
        <v>6</v>
      </c>
      <c r="AA46" s="135"/>
      <c r="AB46" s="418">
        <f t="shared" si="20"/>
        <v>204</v>
      </c>
      <c r="AC46" s="419"/>
      <c r="AD46" s="115"/>
      <c r="AE46" s="243">
        <f t="shared" si="21"/>
        <v>234</v>
      </c>
      <c r="AF46" s="2"/>
      <c r="AG46" s="246"/>
      <c r="AH46" s="208"/>
      <c r="AI46" s="208"/>
    </row>
    <row r="47" spans="1:35" ht="24.9" customHeight="1">
      <c r="A47"/>
      <c r="B47" s="256">
        <v>26</v>
      </c>
      <c r="C47" s="261" t="s">
        <v>58</v>
      </c>
      <c r="D47" s="262"/>
      <c r="E47" s="136"/>
      <c r="F47" s="571"/>
      <c r="G47" s="572"/>
      <c r="H47" s="137">
        <f t="shared" si="15"/>
        <v>0</v>
      </c>
      <c r="I47" s="20"/>
      <c r="J47" s="573"/>
      <c r="K47" s="574"/>
      <c r="L47" s="137">
        <f t="shared" si="16"/>
        <v>0</v>
      </c>
      <c r="M47" s="22"/>
      <c r="N47" s="546">
        <v>2</v>
      </c>
      <c r="O47" s="547"/>
      <c r="P47" s="47">
        <f t="shared" si="17"/>
        <v>1.7894736842105263</v>
      </c>
      <c r="Q47" s="20"/>
      <c r="R47" s="546">
        <v>4</v>
      </c>
      <c r="S47" s="547"/>
      <c r="T47" s="47">
        <f t="shared" si="18"/>
        <v>3.5789473684210527</v>
      </c>
      <c r="U47" s="20"/>
      <c r="V47" s="263"/>
      <c r="W47" s="264"/>
      <c r="X47" s="47">
        <f t="shared" si="19"/>
        <v>0</v>
      </c>
      <c r="Y47" s="134"/>
      <c r="Z47" s="37">
        <v>6</v>
      </c>
      <c r="AA47" s="135"/>
      <c r="AB47" s="418">
        <f t="shared" si="20"/>
        <v>180</v>
      </c>
      <c r="AC47" s="419"/>
      <c r="AD47" s="115"/>
      <c r="AE47" s="243"/>
      <c r="AF47" s="2"/>
      <c r="AG47" s="257">
        <f>F47*F$8+J47*J$8+N47*N$8+R47*R$8</f>
        <v>180</v>
      </c>
      <c r="AH47" s="208"/>
      <c r="AI47" s="208"/>
    </row>
    <row r="48" spans="1:35" ht="24.9" customHeight="1">
      <c r="A48"/>
      <c r="B48" s="255">
        <v>27</v>
      </c>
      <c r="C48" s="261" t="s">
        <v>59</v>
      </c>
      <c r="D48" s="262"/>
      <c r="E48" s="136"/>
      <c r="F48" s="575"/>
      <c r="G48" s="391"/>
      <c r="H48" s="137">
        <f t="shared" si="15"/>
        <v>0</v>
      </c>
      <c r="I48" s="20"/>
      <c r="J48" s="575"/>
      <c r="K48" s="391"/>
      <c r="L48" s="137">
        <f t="shared" si="16"/>
        <v>0</v>
      </c>
      <c r="M48" s="22"/>
      <c r="N48" s="546">
        <v>2</v>
      </c>
      <c r="O48" s="547"/>
      <c r="P48" s="47">
        <f t="shared" si="17"/>
        <v>1.7894736842105263</v>
      </c>
      <c r="Q48" s="20"/>
      <c r="R48" s="546">
        <v>4</v>
      </c>
      <c r="S48" s="547"/>
      <c r="T48" s="47">
        <f t="shared" si="18"/>
        <v>3.5789473684210527</v>
      </c>
      <c r="U48" s="20"/>
      <c r="V48" s="263"/>
      <c r="W48" s="264"/>
      <c r="X48" s="47">
        <f t="shared" si="19"/>
        <v>0</v>
      </c>
      <c r="Y48" s="134"/>
      <c r="Z48" s="37">
        <v>6</v>
      </c>
      <c r="AA48" s="135"/>
      <c r="AB48" s="418">
        <f t="shared" si="20"/>
        <v>180</v>
      </c>
      <c r="AC48" s="419"/>
      <c r="AD48" s="115"/>
      <c r="AE48" s="243"/>
      <c r="AF48" s="2"/>
      <c r="AG48" s="257">
        <f>F48*F$8+J48*J$8+N48*N$8+R48*R$8</f>
        <v>180</v>
      </c>
      <c r="AH48" s="208"/>
      <c r="AI48" s="208"/>
    </row>
    <row r="49" spans="1:35" ht="24.9" customHeight="1">
      <c r="A49"/>
      <c r="B49" s="258">
        <v>28</v>
      </c>
      <c r="C49" s="476" t="s">
        <v>172</v>
      </c>
      <c r="D49" s="477"/>
      <c r="E49" s="136"/>
      <c r="F49" s="478"/>
      <c r="G49" s="479"/>
      <c r="H49" s="137">
        <f t="shared" si="15"/>
        <v>0</v>
      </c>
      <c r="I49" s="20"/>
      <c r="J49" s="478"/>
      <c r="K49" s="479"/>
      <c r="L49" s="137">
        <f t="shared" si="16"/>
        <v>0</v>
      </c>
      <c r="M49" s="22"/>
      <c r="N49" s="422"/>
      <c r="O49" s="423"/>
      <c r="P49" s="47">
        <f t="shared" si="17"/>
        <v>0</v>
      </c>
      <c r="Q49" s="20"/>
      <c r="R49" s="422"/>
      <c r="S49" s="423"/>
      <c r="T49" s="45">
        <f t="shared" si="18"/>
        <v>0</v>
      </c>
      <c r="U49" s="20"/>
      <c r="V49" s="265">
        <v>7</v>
      </c>
      <c r="W49" s="266"/>
      <c r="X49" s="249">
        <f t="shared" si="19"/>
        <v>5.5263157894736841</v>
      </c>
      <c r="Y49" s="134"/>
      <c r="Z49" s="37">
        <v>7</v>
      </c>
      <c r="AA49" s="135"/>
      <c r="AB49" s="418">
        <f t="shared" si="20"/>
        <v>196</v>
      </c>
      <c r="AC49" s="419"/>
      <c r="AD49" s="115"/>
      <c r="AE49" s="473" t="s">
        <v>42</v>
      </c>
      <c r="AF49" s="474"/>
      <c r="AG49" s="475"/>
      <c r="AH49" s="208"/>
      <c r="AI49" s="208"/>
    </row>
    <row r="50" spans="1:35" ht="24.9" customHeight="1">
      <c r="A50"/>
      <c r="B50" s="450" t="s">
        <v>43</v>
      </c>
      <c r="C50" s="450"/>
      <c r="D50" s="451"/>
      <c r="E50" s="118"/>
      <c r="F50" s="416">
        <f>SUM(F44:G49)</f>
        <v>6</v>
      </c>
      <c r="G50" s="417"/>
      <c r="H50" s="76"/>
      <c r="I50" s="77"/>
      <c r="J50" s="417">
        <f>SUM(J44:K49)</f>
        <v>8</v>
      </c>
      <c r="K50" s="417"/>
      <c r="L50" s="78"/>
      <c r="M50" s="79"/>
      <c r="N50" s="417">
        <f>SUM(N44:O49)</f>
        <v>8</v>
      </c>
      <c r="O50" s="417"/>
      <c r="P50" s="78"/>
      <c r="Q50" s="79"/>
      <c r="R50" s="417">
        <f>SUM(R44:S49)</f>
        <v>8</v>
      </c>
      <c r="S50" s="417"/>
      <c r="T50" s="78"/>
      <c r="U50" s="79"/>
      <c r="V50" s="452">
        <v>7</v>
      </c>
      <c r="W50" s="453"/>
      <c r="X50" s="78"/>
      <c r="Y50" s="94"/>
      <c r="Z50" s="82">
        <f>SUM(Z44:Z49)</f>
        <v>37</v>
      </c>
      <c r="AA50" s="93"/>
      <c r="AB50" s="402">
        <f>SUM(AB44:AC49)</f>
        <v>1152</v>
      </c>
      <c r="AC50" s="454"/>
      <c r="AD50" s="115"/>
      <c r="AE50" s="121">
        <f>SUM(AE44:AE49)</f>
        <v>506</v>
      </c>
      <c r="AF50" s="122"/>
      <c r="AG50" s="123">
        <f>SUM(AG44:AG49)</f>
        <v>360</v>
      </c>
      <c r="AH50" s="208"/>
      <c r="AI50" s="208"/>
    </row>
    <row r="51" spans="1:35" ht="18">
      <c r="A51"/>
      <c r="B51" s="138"/>
      <c r="C51" s="138"/>
      <c r="D51" s="138"/>
      <c r="E51" s="125"/>
      <c r="F51" s="139">
        <f>F41+F50</f>
        <v>11</v>
      </c>
      <c r="G51" s="139"/>
      <c r="H51" s="140"/>
      <c r="I51" s="140"/>
      <c r="J51" s="139">
        <f>J41+J50</f>
        <v>13</v>
      </c>
      <c r="K51" s="139"/>
      <c r="L51" s="140"/>
      <c r="M51" s="140"/>
      <c r="N51" s="139">
        <f>N41+N50</f>
        <v>12</v>
      </c>
      <c r="O51" s="139"/>
      <c r="P51" s="140"/>
      <c r="Q51" s="140"/>
      <c r="R51" s="139">
        <f>R41+R50</f>
        <v>13</v>
      </c>
      <c r="S51" s="139"/>
      <c r="T51" s="140"/>
      <c r="U51" s="140"/>
      <c r="V51" s="139" t="e">
        <f ca="1">V41+V50</f>
        <v>#REF!</v>
      </c>
      <c r="W51" s="139"/>
      <c r="X51" s="140"/>
      <c r="Y51" s="140"/>
      <c r="Z51" s="139" t="e">
        <f ca="1">SUM(F51:X51)</f>
        <v>#REF!</v>
      </c>
      <c r="AA51" s="79"/>
      <c r="AB51" s="141"/>
      <c r="AC51" s="141"/>
      <c r="AD51" s="115"/>
      <c r="AE51" s="2"/>
      <c r="AF51" s="2"/>
      <c r="AG51" s="142"/>
      <c r="AH51" s="208"/>
      <c r="AI51" s="208"/>
    </row>
    <row r="52" spans="1:35" ht="19.5" customHeight="1" thickBot="1">
      <c r="A52"/>
      <c r="B52" s="489" t="s">
        <v>44</v>
      </c>
      <c r="C52" s="489"/>
      <c r="D52" s="490"/>
      <c r="E52" s="143"/>
      <c r="F52" s="491">
        <f>F41+F50</f>
        <v>11</v>
      </c>
      <c r="G52" s="492"/>
      <c r="H52" s="93"/>
      <c r="I52" s="79"/>
      <c r="J52" s="492">
        <f>J41+J50</f>
        <v>13</v>
      </c>
      <c r="K52" s="492"/>
      <c r="L52" s="93"/>
      <c r="M52" s="79"/>
      <c r="N52" s="492">
        <f>N41+N50</f>
        <v>12</v>
      </c>
      <c r="O52" s="492"/>
      <c r="P52" s="93"/>
      <c r="Q52" s="79"/>
      <c r="R52" s="492">
        <f>R41+R50</f>
        <v>13</v>
      </c>
      <c r="S52" s="492"/>
      <c r="T52" s="93"/>
      <c r="U52" s="79"/>
      <c r="V52" s="492">
        <f>V50</f>
        <v>7</v>
      </c>
      <c r="W52" s="492"/>
      <c r="X52" s="93"/>
      <c r="Y52" s="94"/>
      <c r="Z52" s="95">
        <f>Z50+Z41</f>
        <v>56</v>
      </c>
      <c r="AA52" s="93"/>
      <c r="AB52" s="486">
        <f>AB41+AB50</f>
        <v>1762</v>
      </c>
      <c r="AC52" s="487"/>
      <c r="AD52" s="115"/>
      <c r="AE52" s="144">
        <f>AE41+AE50</f>
        <v>876</v>
      </c>
      <c r="AF52" s="145"/>
      <c r="AG52" s="146">
        <f>AG41+AG50</f>
        <v>600</v>
      </c>
      <c r="AH52" s="208"/>
      <c r="AI52" s="208"/>
    </row>
    <row r="53" spans="1:35" ht="15" customHeight="1">
      <c r="A53"/>
      <c r="B53" s="84"/>
      <c r="C53" s="488"/>
      <c r="D53" s="488"/>
      <c r="E53" s="147"/>
      <c r="F53" s="411">
        <v>11</v>
      </c>
      <c r="G53" s="411"/>
      <c r="H53" s="125"/>
      <c r="I53" s="125"/>
      <c r="J53" s="411">
        <v>13</v>
      </c>
      <c r="K53" s="411"/>
      <c r="L53" s="125"/>
      <c r="M53" s="125"/>
      <c r="N53" s="411">
        <v>12</v>
      </c>
      <c r="O53" s="411"/>
      <c r="P53" s="125"/>
      <c r="Q53" s="125"/>
      <c r="R53" s="411">
        <v>13</v>
      </c>
      <c r="S53" s="411"/>
      <c r="T53" s="125"/>
      <c r="U53" s="125"/>
      <c r="V53" s="411">
        <v>7</v>
      </c>
      <c r="W53" s="411"/>
      <c r="X53" s="79"/>
      <c r="Y53" s="79"/>
      <c r="Z53" s="148">
        <f>SUM(F53:W53)</f>
        <v>56</v>
      </c>
      <c r="AA53" s="79"/>
      <c r="AB53" s="88"/>
      <c r="AC53" s="88"/>
      <c r="AD53" s="89"/>
      <c r="AE53" s="149">
        <v>750</v>
      </c>
      <c r="AF53" s="2"/>
      <c r="AG53" s="149">
        <v>540</v>
      </c>
      <c r="AH53" s="208"/>
      <c r="AI53" s="208"/>
    </row>
    <row r="54" spans="1:35" ht="18">
      <c r="A54"/>
      <c r="B54" s="150"/>
      <c r="C54" s="150"/>
      <c r="D54" s="151" t="s">
        <v>45</v>
      </c>
      <c r="E54" s="152"/>
      <c r="F54" s="482">
        <v>8</v>
      </c>
      <c r="G54" s="482"/>
      <c r="H54" s="153"/>
      <c r="I54" s="153"/>
      <c r="J54" s="482">
        <v>11</v>
      </c>
      <c r="K54" s="482"/>
      <c r="L54" s="153"/>
      <c r="M54" s="153"/>
      <c r="N54" s="482">
        <v>13</v>
      </c>
      <c r="O54" s="482"/>
      <c r="P54" s="153"/>
      <c r="Q54" s="153"/>
      <c r="R54" s="482">
        <v>12</v>
      </c>
      <c r="S54" s="482"/>
      <c r="T54" s="153"/>
      <c r="U54" s="153"/>
      <c r="V54" s="482">
        <v>7</v>
      </c>
      <c r="W54" s="482"/>
      <c r="X54" s="153"/>
      <c r="Y54" s="153"/>
      <c r="Z54" s="154">
        <f>SUM(F54:W54)</f>
        <v>51</v>
      </c>
      <c r="AA54" s="79"/>
      <c r="AB54" s="155"/>
      <c r="AC54" s="155"/>
      <c r="AD54" s="89"/>
      <c r="AE54" s="483">
        <f>AE52+AG52</f>
        <v>1476</v>
      </c>
      <c r="AF54" s="484"/>
      <c r="AG54" s="485"/>
      <c r="AH54" s="208"/>
      <c r="AI54" s="208"/>
    </row>
    <row r="55" spans="1:35" ht="16.5" customHeight="1">
      <c r="A55"/>
      <c r="B55" s="499" t="s">
        <v>46</v>
      </c>
      <c r="C55" s="499"/>
      <c r="D55" s="500"/>
      <c r="E55" s="143"/>
      <c r="F55" s="501">
        <f>F52+F31</f>
        <v>36</v>
      </c>
      <c r="G55" s="502"/>
      <c r="H55" s="156"/>
      <c r="I55" s="157"/>
      <c r="J55" s="502">
        <f>J52+J31</f>
        <v>38</v>
      </c>
      <c r="K55" s="502"/>
      <c r="L55" s="158"/>
      <c r="M55" s="157"/>
      <c r="N55" s="502">
        <f>N52+N31</f>
        <v>35</v>
      </c>
      <c r="O55" s="502"/>
      <c r="P55" s="156"/>
      <c r="Q55" s="157"/>
      <c r="R55" s="502">
        <f>R52+R31</f>
        <v>34</v>
      </c>
      <c r="S55" s="502"/>
      <c r="T55" s="156"/>
      <c r="U55" s="157"/>
      <c r="V55" s="502">
        <f>V52+V31</f>
        <v>28</v>
      </c>
      <c r="W55" s="502"/>
      <c r="X55" s="156"/>
      <c r="Y55" s="159"/>
      <c r="Z55" s="160">
        <f>Z52+Z31</f>
        <v>171</v>
      </c>
      <c r="AA55" s="156"/>
      <c r="AB55" s="493">
        <f>AB52+AB31</f>
        <v>5370</v>
      </c>
      <c r="AC55" s="493"/>
      <c r="AD55" s="161"/>
      <c r="AE55" s="494">
        <f>AE53+AG53</f>
        <v>1290</v>
      </c>
      <c r="AF55" s="495"/>
      <c r="AG55" s="496"/>
      <c r="AH55" s="208"/>
      <c r="AI55" s="208"/>
    </row>
    <row r="56" spans="1:35" ht="16.5" customHeight="1">
      <c r="A56"/>
      <c r="B56" s="570" t="s">
        <v>47</v>
      </c>
      <c r="C56" s="570"/>
      <c r="D56" s="570"/>
      <c r="E56" s="162"/>
      <c r="F56" s="497">
        <v>35</v>
      </c>
      <c r="G56" s="497"/>
      <c r="H56" s="163"/>
      <c r="I56" s="163"/>
      <c r="J56" s="497">
        <v>36</v>
      </c>
      <c r="K56" s="497"/>
      <c r="L56" s="163"/>
      <c r="M56" s="163"/>
      <c r="N56" s="497">
        <v>36</v>
      </c>
      <c r="O56" s="497"/>
      <c r="P56" s="163"/>
      <c r="Q56" s="163"/>
      <c r="R56" s="497">
        <v>35</v>
      </c>
      <c r="S56" s="497"/>
      <c r="T56" s="163"/>
      <c r="U56" s="163"/>
      <c r="V56" s="497">
        <v>29</v>
      </c>
      <c r="W56" s="497"/>
      <c r="X56" s="163"/>
      <c r="Y56" s="164"/>
      <c r="Z56" s="165">
        <f>SUM(F56:V56)</f>
        <v>171</v>
      </c>
      <c r="AA56" s="166"/>
      <c r="AB56" s="498"/>
      <c r="AC56" s="498"/>
      <c r="AD56" s="167"/>
      <c r="AE56" s="168"/>
      <c r="AF56" s="169"/>
      <c r="AG56" s="170"/>
      <c r="AH56" s="208"/>
      <c r="AI56" s="208"/>
    </row>
    <row r="57" spans="1:35" ht="16.5" customHeight="1">
      <c r="A57"/>
      <c r="B57" s="171"/>
      <c r="C57" s="171"/>
      <c r="D57" s="171"/>
      <c r="E57" s="171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86"/>
      <c r="Z57" s="148"/>
      <c r="AA57" s="125"/>
      <c r="AB57" s="167"/>
      <c r="AC57" s="167"/>
      <c r="AD57" s="167"/>
      <c r="AE57" s="66"/>
      <c r="AF57" s="66"/>
      <c r="AG57" s="66"/>
      <c r="AH57" s="208"/>
      <c r="AI57" s="208"/>
    </row>
    <row r="58" spans="1:35" ht="15.75" customHeight="1">
      <c r="A58"/>
      <c r="B58" s="512" t="s">
        <v>48</v>
      </c>
      <c r="C58" s="512"/>
      <c r="D58" s="172"/>
      <c r="E58" s="33"/>
      <c r="F58" s="513">
        <v>2</v>
      </c>
      <c r="G58" s="514"/>
      <c r="H58" s="173">
        <v>2</v>
      </c>
      <c r="I58" s="134"/>
      <c r="J58" s="514">
        <v>2</v>
      </c>
      <c r="K58" s="514"/>
      <c r="L58" s="173">
        <v>2</v>
      </c>
      <c r="M58" s="134"/>
      <c r="N58" s="514">
        <v>2</v>
      </c>
      <c r="O58" s="514"/>
      <c r="P58" s="173">
        <v>1.79</v>
      </c>
      <c r="Q58" s="174"/>
      <c r="R58" s="514">
        <v>2</v>
      </c>
      <c r="S58" s="514"/>
      <c r="T58" s="173">
        <v>2</v>
      </c>
      <c r="U58" s="175"/>
      <c r="V58" s="514">
        <v>2</v>
      </c>
      <c r="W58" s="514"/>
      <c r="X58" s="176">
        <f>(V58)*(V$10/AE$1)</f>
        <v>1.5789473684210527</v>
      </c>
      <c r="Y58" s="11"/>
      <c r="Z58" s="177">
        <v>10</v>
      </c>
      <c r="AA58" s="25"/>
      <c r="AB58" s="503">
        <v>300</v>
      </c>
      <c r="AC58" s="503"/>
      <c r="AD58" s="38"/>
      <c r="AE58" s="178"/>
      <c r="AF58" s="179"/>
      <c r="AG58" s="180"/>
      <c r="AH58" s="208"/>
      <c r="AI58" s="208"/>
    </row>
    <row r="59" spans="1:35" ht="19.5" customHeight="1">
      <c r="A59"/>
      <c r="B59" s="504" t="s">
        <v>49</v>
      </c>
      <c r="C59" s="504"/>
      <c r="D59" s="505"/>
      <c r="E59" s="181"/>
      <c r="F59" s="506" t="s">
        <v>50</v>
      </c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11"/>
      <c r="Z59" s="11"/>
      <c r="AA59" s="25"/>
      <c r="AB59" s="508">
        <v>10</v>
      </c>
      <c r="AC59" s="508"/>
      <c r="AD59" s="38"/>
      <c r="AE59" s="178"/>
      <c r="AF59" s="179"/>
      <c r="AG59" s="180"/>
      <c r="AH59" s="208"/>
      <c r="AI59" s="208"/>
    </row>
    <row r="60" spans="1:35" ht="17.399999999999999">
      <c r="A60"/>
      <c r="B60" s="509" t="s">
        <v>51</v>
      </c>
      <c r="C60" s="509"/>
      <c r="D60" s="72"/>
      <c r="E60" s="33"/>
      <c r="F60" s="510">
        <v>0.5</v>
      </c>
      <c r="G60" s="511"/>
      <c r="H60" s="182"/>
      <c r="I60" s="134"/>
      <c r="J60" s="511">
        <v>0.5</v>
      </c>
      <c r="K60" s="511"/>
      <c r="L60" s="182"/>
      <c r="M60" s="134"/>
      <c r="N60" s="511">
        <v>0.5</v>
      </c>
      <c r="O60" s="511"/>
      <c r="P60" s="182"/>
      <c r="Q60" s="134"/>
      <c r="R60" s="511"/>
      <c r="S60" s="511"/>
      <c r="T60" s="182"/>
      <c r="U60" s="134"/>
      <c r="V60" s="511"/>
      <c r="W60" s="511"/>
      <c r="X60" s="182"/>
      <c r="Y60" s="11"/>
      <c r="Z60" s="183">
        <v>1.5</v>
      </c>
      <c r="AA60" s="25"/>
      <c r="AB60" s="520">
        <v>45</v>
      </c>
      <c r="AC60" s="520"/>
      <c r="AD60" s="161"/>
      <c r="AE60" s="184"/>
      <c r="AF60" s="184"/>
      <c r="AG60" s="184"/>
      <c r="AH60" s="208"/>
      <c r="AI60" s="208"/>
    </row>
    <row r="61" spans="1:35" ht="18.75" customHeight="1">
      <c r="A61"/>
      <c r="B61" s="521" t="s">
        <v>52</v>
      </c>
      <c r="C61" s="521"/>
      <c r="D61" s="185"/>
      <c r="E61" s="186"/>
      <c r="F61" s="522">
        <f>F55+F58+F60</f>
        <v>38.5</v>
      </c>
      <c r="G61" s="522"/>
      <c r="H61" s="187"/>
      <c r="I61" s="134"/>
      <c r="J61" s="522">
        <f>J55+J58+J60</f>
        <v>40.5</v>
      </c>
      <c r="K61" s="522"/>
      <c r="L61" s="187"/>
      <c r="M61" s="134"/>
      <c r="N61" s="523">
        <f>N55+N58+N60</f>
        <v>37.5</v>
      </c>
      <c r="O61" s="523"/>
      <c r="P61" s="218"/>
      <c r="Q61" s="219"/>
      <c r="R61" s="523">
        <f>R55+R58+R60</f>
        <v>36</v>
      </c>
      <c r="S61" s="523"/>
      <c r="T61" s="188"/>
      <c r="U61" s="134"/>
      <c r="V61" s="522">
        <f>V55+V58+V60</f>
        <v>30</v>
      </c>
      <c r="W61" s="522"/>
      <c r="X61" s="187"/>
      <c r="Y61" s="189"/>
      <c r="Z61" s="190">
        <f>F61+J61+N61+R61+V61</f>
        <v>182.5</v>
      </c>
      <c r="AA61" s="25"/>
      <c r="AB61" s="524">
        <f>AB55+AB58+AB60+AB59</f>
        <v>5725</v>
      </c>
      <c r="AC61" s="524"/>
      <c r="AD61" s="38"/>
      <c r="AE61" s="2"/>
      <c r="AF61" s="2"/>
      <c r="AG61" s="2"/>
      <c r="AH61" s="208"/>
      <c r="AI61" s="208"/>
    </row>
    <row r="62" spans="1:35" ht="41.25" customHeight="1" thickBot="1">
      <c r="A62"/>
      <c r="B62" s="515" t="s">
        <v>66</v>
      </c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  <c r="Q62" s="220"/>
      <c r="R62" s="191"/>
      <c r="S62" s="191"/>
      <c r="T62" s="192"/>
      <c r="U62" s="191"/>
      <c r="V62" s="193"/>
      <c r="W62" s="193"/>
      <c r="X62" s="191"/>
      <c r="Y62" s="191"/>
      <c r="Z62" s="191"/>
      <c r="AA62" s="191"/>
      <c r="AB62" s="191"/>
      <c r="AC62" s="194"/>
      <c r="AD62" s="38"/>
      <c r="AE62" s="2"/>
      <c r="AF62" s="2"/>
      <c r="AG62" s="2"/>
      <c r="AH62" s="208"/>
      <c r="AI62" s="208"/>
    </row>
    <row r="63" spans="1:35" s="209" customFormat="1" ht="15.75" customHeight="1">
      <c r="A63"/>
      <c r="B63" s="195" t="s">
        <v>174</v>
      </c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7"/>
      <c r="N63" s="198"/>
      <c r="O63" s="198"/>
      <c r="P63" s="200" t="s">
        <v>33</v>
      </c>
      <c r="Q63" s="221"/>
      <c r="R63" s="196"/>
      <c r="S63" s="196"/>
      <c r="T63" s="200" t="s">
        <v>34</v>
      </c>
      <c r="U63" s="196"/>
      <c r="V63" s="198"/>
      <c r="W63" s="84"/>
      <c r="X63" s="197"/>
      <c r="Y63" s="197"/>
      <c r="Z63" s="196"/>
      <c r="AA63" s="196"/>
      <c r="AB63" s="199"/>
      <c r="AC63" s="199"/>
      <c r="AD63" s="89"/>
      <c r="AE63" s="2"/>
      <c r="AF63" s="2"/>
      <c r="AG63" s="2"/>
    </row>
    <row r="64" spans="1:35" ht="9" customHeight="1">
      <c r="A64"/>
      <c r="B64" s="195"/>
      <c r="C64" s="196"/>
      <c r="D64" s="196"/>
      <c r="E64" s="196"/>
      <c r="F64" s="84"/>
      <c r="G64" s="84"/>
      <c r="H64" s="196"/>
      <c r="I64" s="196"/>
      <c r="J64" s="84"/>
      <c r="K64" s="84"/>
      <c r="L64" s="196"/>
      <c r="M64" s="196"/>
      <c r="N64" s="84"/>
      <c r="O64" s="84"/>
      <c r="P64" s="196"/>
      <c r="Q64" s="196"/>
      <c r="R64" s="196"/>
      <c r="S64" s="196"/>
      <c r="T64" s="196"/>
      <c r="U64" s="196"/>
      <c r="V64" s="84"/>
      <c r="W64" s="8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518" t="s">
        <v>184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89"/>
      <c r="AE65" s="2"/>
      <c r="AF65" s="2"/>
      <c r="AG65" s="2"/>
    </row>
    <row r="66" spans="1:33" ht="17.399999999999999">
      <c r="A66"/>
      <c r="B66" s="275" t="s">
        <v>185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03"/>
      <c r="P66" s="201"/>
      <c r="Q66" s="201"/>
      <c r="R66" s="201"/>
      <c r="S66" s="201"/>
      <c r="T66" s="201"/>
      <c r="U66" s="201"/>
      <c r="V66" s="201"/>
      <c r="W66" s="20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205"/>
      <c r="C67" s="196"/>
      <c r="D67" s="196"/>
      <c r="E67" s="196"/>
      <c r="F67" s="84"/>
      <c r="G67" s="84"/>
      <c r="H67" s="196"/>
      <c r="I67" s="196"/>
      <c r="J67" s="84"/>
      <c r="K67" s="519" t="s">
        <v>175</v>
      </c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89"/>
      <c r="AE67" s="206"/>
      <c r="AF67" s="2"/>
      <c r="AG67" s="2"/>
    </row>
    <row r="68" spans="1:33" ht="15.75" customHeight="1">
      <c r="A68"/>
      <c r="B68" s="207"/>
      <c r="C68" s="207"/>
      <c r="D68" s="207"/>
      <c r="E68" s="207"/>
      <c r="F68" s="207"/>
      <c r="G68" s="207"/>
      <c r="H68" s="207"/>
      <c r="I68" s="207"/>
      <c r="J68" s="207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89"/>
      <c r="AE68" s="206"/>
      <c r="AF68" s="2"/>
      <c r="AG68" s="2"/>
    </row>
  </sheetData>
  <mergeCells count="319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F40:G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41:AC41"/>
    <mergeCell ref="B43:D43"/>
    <mergeCell ref="C44:D44"/>
    <mergeCell ref="F44:G44"/>
    <mergeCell ref="J44:K44"/>
    <mergeCell ref="N44:O44"/>
    <mergeCell ref="R44:S44"/>
    <mergeCell ref="V44:W44"/>
    <mergeCell ref="AB44:AC44"/>
    <mergeCell ref="B41:D41"/>
    <mergeCell ref="F41:G41"/>
    <mergeCell ref="J41:K41"/>
    <mergeCell ref="N41:O41"/>
    <mergeCell ref="R41:S41"/>
    <mergeCell ref="V41:W41"/>
    <mergeCell ref="F46:G46"/>
    <mergeCell ref="J46:K46"/>
    <mergeCell ref="N46:O46"/>
    <mergeCell ref="R46:S46"/>
    <mergeCell ref="V46:W46"/>
    <mergeCell ref="AB46:AC46"/>
    <mergeCell ref="F45:G45"/>
    <mergeCell ref="J45:K45"/>
    <mergeCell ref="N45:O45"/>
    <mergeCell ref="R45:S45"/>
    <mergeCell ref="V45:W45"/>
    <mergeCell ref="AB45:AC45"/>
    <mergeCell ref="F47:G47"/>
    <mergeCell ref="J47:K47"/>
    <mergeCell ref="N47:O47"/>
    <mergeCell ref="R47:S47"/>
    <mergeCell ref="AB47:AC47"/>
    <mergeCell ref="F48:G48"/>
    <mergeCell ref="J48:K48"/>
    <mergeCell ref="N48:O48"/>
    <mergeCell ref="R48:S48"/>
    <mergeCell ref="AB48:AC48"/>
    <mergeCell ref="AE49:AG49"/>
    <mergeCell ref="B50:D50"/>
    <mergeCell ref="F50:G50"/>
    <mergeCell ref="J50:K50"/>
    <mergeCell ref="N50:O50"/>
    <mergeCell ref="R50:S50"/>
    <mergeCell ref="V50:W50"/>
    <mergeCell ref="AB50:AC50"/>
    <mergeCell ref="C49:D49"/>
    <mergeCell ref="F49:G49"/>
    <mergeCell ref="J49:K49"/>
    <mergeCell ref="N49:O49"/>
    <mergeCell ref="R49:S49"/>
    <mergeCell ref="AB49:AC49"/>
    <mergeCell ref="F54:G54"/>
    <mergeCell ref="J54:K54"/>
    <mergeCell ref="N54:O54"/>
    <mergeCell ref="R54:S54"/>
    <mergeCell ref="V54:W54"/>
    <mergeCell ref="AE54:AG54"/>
    <mergeCell ref="AB52:AC52"/>
    <mergeCell ref="C53:D53"/>
    <mergeCell ref="F53:G53"/>
    <mergeCell ref="J53:K53"/>
    <mergeCell ref="N53:O53"/>
    <mergeCell ref="R53:S53"/>
    <mergeCell ref="V53:W53"/>
    <mergeCell ref="B52:D52"/>
    <mergeCell ref="F52:G52"/>
    <mergeCell ref="J52:K52"/>
    <mergeCell ref="N52:O52"/>
    <mergeCell ref="R52:S52"/>
    <mergeCell ref="V52:W52"/>
    <mergeCell ref="AB55:AC55"/>
    <mergeCell ref="AE55:AG55"/>
    <mergeCell ref="B56:D56"/>
    <mergeCell ref="F56:G56"/>
    <mergeCell ref="J56:K56"/>
    <mergeCell ref="N56:O56"/>
    <mergeCell ref="R56:S56"/>
    <mergeCell ref="V56:W56"/>
    <mergeCell ref="AB56:AC56"/>
    <mergeCell ref="B55:D55"/>
    <mergeCell ref="F55:G55"/>
    <mergeCell ref="J55:K55"/>
    <mergeCell ref="N55:O55"/>
    <mergeCell ref="R55:S55"/>
    <mergeCell ref="V55:W55"/>
    <mergeCell ref="AB58:AC58"/>
    <mergeCell ref="B59:D59"/>
    <mergeCell ref="F59:X59"/>
    <mergeCell ref="AB59:AC59"/>
    <mergeCell ref="B60:C60"/>
    <mergeCell ref="F60:G60"/>
    <mergeCell ref="J60:K60"/>
    <mergeCell ref="N60:O60"/>
    <mergeCell ref="R60:S60"/>
    <mergeCell ref="V60:W60"/>
    <mergeCell ref="B58:C58"/>
    <mergeCell ref="F58:G58"/>
    <mergeCell ref="J58:K58"/>
    <mergeCell ref="N58:O58"/>
    <mergeCell ref="R58:S58"/>
    <mergeCell ref="V58:W58"/>
    <mergeCell ref="B62:P62"/>
    <mergeCell ref="B65:AC65"/>
    <mergeCell ref="K67:AC68"/>
    <mergeCell ref="AB60:AC60"/>
    <mergeCell ref="B61:C61"/>
    <mergeCell ref="F61:G61"/>
    <mergeCell ref="J61:K61"/>
    <mergeCell ref="N61:O61"/>
    <mergeCell ref="R61:S61"/>
    <mergeCell ref="V61:W61"/>
    <mergeCell ref="AB61:AC61"/>
  </mergeCells>
  <conditionalFormatting sqref="H13:H30 L13:L30 X13:X30 P13:P31 T13:T31 I30 Q30 U30 H33 Q33:Q40 U33:U40 I33:I46 H40 H42:H43 Q45:Q46 U45:U46 H50">
    <cfRule type="cellIs" dxfId="113" priority="1" stopIfTrue="1" operator="equal">
      <formula>0</formula>
    </cfRule>
  </conditionalFormatting>
  <conditionalFormatting sqref="H33 H40 H42:H43">
    <cfRule type="cellIs" dxfId="112" priority="3" stopIfTrue="1" operator="equal">
      <formula>0</formula>
    </cfRule>
  </conditionalFormatting>
  <conditionalFormatting sqref="H33:H40 H42:H49 L33:L40 P33:P40 T33:T49 X33:X49 L42:L49 P42:P49">
    <cfRule type="cellIs" dxfId="111" priority="2" stopIfTrue="1" operator="equal">
      <formula>0</formula>
    </cfRule>
  </conditionalFormatting>
  <conditionalFormatting sqref="H33:H40 H42:H49">
    <cfRule type="cellIs" dxfId="110" priority="4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4EE5-2717-4DB3-B49A-5B68CE32B56D}">
  <sheetPr>
    <pageSetUpPr fitToPage="1"/>
  </sheetPr>
  <dimension ref="A1:AI73"/>
  <sheetViews>
    <sheetView view="pageBreakPreview" zoomScaleNormal="70" zoomScaleSheetLayoutView="100" workbookViewId="0">
      <selection activeCell="C79" sqref="C79:C80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35.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89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363" t="s">
        <v>6</v>
      </c>
      <c r="K6" s="363"/>
      <c r="L6" s="363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88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90</v>
      </c>
      <c r="AF33" s="413"/>
      <c r="AG33" s="343" t="s">
        <v>92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93</v>
      </c>
      <c r="D35" s="429"/>
      <c r="E35" s="112"/>
      <c r="F35" s="430">
        <v>3</v>
      </c>
      <c r="G35" s="431"/>
      <c r="H35" s="223">
        <f t="shared" ref="H35:H43" si="7">((F35)*(F$10/AE$1))</f>
        <v>3</v>
      </c>
      <c r="I35" s="113"/>
      <c r="J35" s="430">
        <v>1</v>
      </c>
      <c r="K35" s="431"/>
      <c r="L35" s="223">
        <f t="shared" ref="L35:L43" si="8">(J35)*(J$10/AE$1)</f>
        <v>1</v>
      </c>
      <c r="M35" s="114"/>
      <c r="N35" s="430">
        <v>1</v>
      </c>
      <c r="O35" s="431"/>
      <c r="P35" s="223">
        <f t="shared" ref="P35:P43" si="9">N35*(N$10/AE$1)</f>
        <v>0.89473684210526316</v>
      </c>
      <c r="Q35" s="113"/>
      <c r="R35" s="430"/>
      <c r="S35" s="431"/>
      <c r="T35" s="223">
        <f t="shared" ref="T35:T43" si="10">(R35)*(R$10/AE$1)</f>
        <v>0</v>
      </c>
      <c r="U35" s="113"/>
      <c r="V35" s="548"/>
      <c r="W35" s="549"/>
      <c r="X35" s="224">
        <f t="shared" ref="X35:X39" si="11">V35*(V$10/AE$1)</f>
        <v>0</v>
      </c>
      <c r="Y35" s="96"/>
      <c r="Z35" s="226">
        <f>F35+J35+N35+R35+V35</f>
        <v>5</v>
      </c>
      <c r="AA35" s="96"/>
      <c r="AB35" s="418">
        <f>F35*F$8+J35*J$8+N35*N$8+R35*R$8+V35*V$8</f>
        <v>166</v>
      </c>
      <c r="AC35" s="419"/>
      <c r="AD35" s="115"/>
      <c r="AE35" s="269">
        <f>AB35</f>
        <v>166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3</v>
      </c>
      <c r="G36" s="423"/>
      <c r="H36" s="231">
        <f t="shared" si="7"/>
        <v>3</v>
      </c>
      <c r="I36" s="73"/>
      <c r="J36" s="422"/>
      <c r="K36" s="423"/>
      <c r="L36" s="231">
        <f t="shared" si="8"/>
        <v>0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3" si="12">F36+J36+N36+R36+V36</f>
        <v>3</v>
      </c>
      <c r="AA36" s="79"/>
      <c r="AB36" s="418">
        <f t="shared" ref="AB36:AB43" si="13">F36*F$8+J36*J$8+N36*N$8+R36*R$8+V36*V$8</f>
        <v>102</v>
      </c>
      <c r="AC36" s="419"/>
      <c r="AD36" s="115"/>
      <c r="AE36" s="228">
        <f t="shared" ref="AE36:AE38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95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4"/>
      <c r="S37" s="425"/>
      <c r="T37" s="232">
        <f t="shared" si="10"/>
        <v>0</v>
      </c>
      <c r="U37" s="73"/>
      <c r="V37" s="279"/>
      <c r="W37" s="330"/>
      <c r="X37" s="225"/>
      <c r="Y37" s="79"/>
      <c r="Z37" s="226">
        <f t="shared" si="12"/>
        <v>4</v>
      </c>
      <c r="AA37" s="79"/>
      <c r="AB37" s="418">
        <f t="shared" si="13"/>
        <v>132</v>
      </c>
      <c r="AC37" s="419"/>
      <c r="AD37" s="115"/>
      <c r="AE37" s="228">
        <f t="shared" si="14"/>
        <v>132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40</v>
      </c>
      <c r="D38" s="421"/>
      <c r="E38" s="112"/>
      <c r="F38" s="422"/>
      <c r="G38" s="423"/>
      <c r="H38" s="231">
        <f t="shared" si="7"/>
        <v>0</v>
      </c>
      <c r="I38" s="73"/>
      <c r="J38" s="422">
        <v>1</v>
      </c>
      <c r="K38" s="423"/>
      <c r="L38" s="231">
        <f t="shared" si="8"/>
        <v>1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381"/>
      <c r="W38" s="385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34</v>
      </c>
      <c r="AC38" s="419"/>
      <c r="AD38" s="115"/>
      <c r="AE38" s="228">
        <f t="shared" si="14"/>
        <v>34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99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/>
      <c r="O39" s="441"/>
      <c r="P39" s="231">
        <f t="shared" si="9"/>
        <v>0</v>
      </c>
      <c r="Q39" s="73"/>
      <c r="R39" s="440">
        <v>1</v>
      </c>
      <c r="S39" s="441"/>
      <c r="T39" s="231">
        <f t="shared" si="10"/>
        <v>0.89473684210526316</v>
      </c>
      <c r="U39" s="73"/>
      <c r="V39" s="292"/>
      <c r="W39" s="293"/>
      <c r="X39" s="225">
        <f t="shared" si="11"/>
        <v>0</v>
      </c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>AB39</f>
        <v>30</v>
      </c>
      <c r="AH39" s="208"/>
      <c r="AI39" s="208"/>
    </row>
    <row r="40" spans="1:35" ht="24.9" customHeight="1">
      <c r="A40" s="116"/>
      <c r="B40" s="236">
        <v>22</v>
      </c>
      <c r="C40" s="444" t="s">
        <v>100</v>
      </c>
      <c r="D40" s="445"/>
      <c r="E40" s="112"/>
      <c r="F40" s="280"/>
      <c r="G40" s="281"/>
      <c r="H40" s="233">
        <f t="shared" si="7"/>
        <v>0</v>
      </c>
      <c r="I40" s="73"/>
      <c r="J40" s="446">
        <v>1</v>
      </c>
      <c r="K40" s="447"/>
      <c r="L40" s="231">
        <f t="shared" si="8"/>
        <v>1</v>
      </c>
      <c r="M40" s="74"/>
      <c r="N40" s="446">
        <v>1</v>
      </c>
      <c r="O40" s="447"/>
      <c r="P40" s="231">
        <f t="shared" si="9"/>
        <v>0.89473684210526316</v>
      </c>
      <c r="Q40" s="73"/>
      <c r="R40" s="446">
        <v>1</v>
      </c>
      <c r="S40" s="447"/>
      <c r="T40" s="231">
        <f t="shared" si="10"/>
        <v>0.89473684210526316</v>
      </c>
      <c r="U40" s="73"/>
      <c r="V40" s="294"/>
      <c r="W40" s="295"/>
      <c r="X40" s="225"/>
      <c r="Y40" s="79"/>
      <c r="Z40" s="226">
        <f t="shared" si="12"/>
        <v>3</v>
      </c>
      <c r="AA40" s="79"/>
      <c r="AB40" s="418">
        <f t="shared" si="13"/>
        <v>94</v>
      </c>
      <c r="AC40" s="419"/>
      <c r="AD40" s="115"/>
      <c r="AE40" s="229"/>
      <c r="AF40" s="2"/>
      <c r="AG40" s="230">
        <f t="shared" ref="AG40:AG43" si="15">AB40</f>
        <v>94</v>
      </c>
      <c r="AH40" s="208"/>
      <c r="AI40" s="208"/>
    </row>
    <row r="41" spans="1:35" ht="24.9" customHeight="1">
      <c r="A41" s="116"/>
      <c r="B41" s="236">
        <v>23</v>
      </c>
      <c r="C41" s="420" t="s">
        <v>101</v>
      </c>
      <c r="D41" s="421"/>
      <c r="E41" s="112"/>
      <c r="F41" s="434"/>
      <c r="G41" s="435"/>
      <c r="H41" s="233">
        <f t="shared" si="7"/>
        <v>0</v>
      </c>
      <c r="I41" s="73"/>
      <c r="J41" s="440">
        <v>2</v>
      </c>
      <c r="K41" s="441"/>
      <c r="L41" s="231">
        <f t="shared" si="8"/>
        <v>2</v>
      </c>
      <c r="M41" s="74"/>
      <c r="N41" s="440">
        <v>1</v>
      </c>
      <c r="O41" s="441"/>
      <c r="P41" s="231">
        <f t="shared" si="9"/>
        <v>0.89473684210526316</v>
      </c>
      <c r="Q41" s="73"/>
      <c r="R41" s="440">
        <v>2</v>
      </c>
      <c r="S41" s="441"/>
      <c r="T41" s="231">
        <f t="shared" si="10"/>
        <v>1.7894736842105263</v>
      </c>
      <c r="U41" s="73"/>
      <c r="V41" s="590"/>
      <c r="W41" s="594"/>
      <c r="X41" s="225"/>
      <c r="Y41" s="79"/>
      <c r="Z41" s="226">
        <f t="shared" si="12"/>
        <v>5</v>
      </c>
      <c r="AA41" s="79"/>
      <c r="AB41" s="418">
        <f t="shared" si="13"/>
        <v>158</v>
      </c>
      <c r="AC41" s="419"/>
      <c r="AD41" s="115"/>
      <c r="AE41" s="229"/>
      <c r="AF41" s="2"/>
      <c r="AG41" s="230">
        <f t="shared" si="15"/>
        <v>158</v>
      </c>
      <c r="AH41" s="208"/>
      <c r="AI41" s="208"/>
    </row>
    <row r="42" spans="1:35" ht="24.9" customHeight="1">
      <c r="A42" s="116"/>
      <c r="B42" s="236">
        <v>24</v>
      </c>
      <c r="C42" s="444" t="s">
        <v>102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2</v>
      </c>
      <c r="S42" s="447"/>
      <c r="T42" s="231">
        <f t="shared" si="10"/>
        <v>1.7894736842105263</v>
      </c>
      <c r="U42" s="73"/>
      <c r="V42" s="279"/>
      <c r="W42" s="298"/>
      <c r="X42" s="225"/>
      <c r="Y42" s="79"/>
      <c r="Z42" s="226">
        <f t="shared" si="12"/>
        <v>2</v>
      </c>
      <c r="AA42" s="79"/>
      <c r="AB42" s="418">
        <f t="shared" si="13"/>
        <v>60</v>
      </c>
      <c r="AC42" s="419"/>
      <c r="AD42" s="115"/>
      <c r="AE42" s="229"/>
      <c r="AF42" s="2"/>
      <c r="AG42" s="230">
        <f t="shared" si="15"/>
        <v>60</v>
      </c>
      <c r="AH42" s="208"/>
      <c r="AI42" s="208"/>
    </row>
    <row r="43" spans="1:35" ht="24.9" customHeight="1">
      <c r="A43" s="116"/>
      <c r="B43" s="70">
        <v>25</v>
      </c>
      <c r="C43" s="420" t="s">
        <v>98</v>
      </c>
      <c r="D43" s="421"/>
      <c r="E43" s="117"/>
      <c r="F43" s="434"/>
      <c r="G43" s="435"/>
      <c r="H43" s="233">
        <f t="shared" si="7"/>
        <v>0</v>
      </c>
      <c r="I43" s="73"/>
      <c r="J43" s="422"/>
      <c r="K43" s="423"/>
      <c r="L43" s="231">
        <f t="shared" si="8"/>
        <v>0</v>
      </c>
      <c r="M43" s="74"/>
      <c r="N43" s="561"/>
      <c r="O43" s="562"/>
      <c r="P43" s="231">
        <f t="shared" si="9"/>
        <v>0</v>
      </c>
      <c r="Q43" s="73"/>
      <c r="R43" s="440">
        <v>1</v>
      </c>
      <c r="S43" s="441"/>
      <c r="T43" s="231">
        <f t="shared" si="10"/>
        <v>0.89473684210526316</v>
      </c>
      <c r="U43" s="73"/>
      <c r="V43" s="399"/>
      <c r="W43" s="576"/>
      <c r="X43" s="225">
        <f>V43*(V$10/AE$1)</f>
        <v>0</v>
      </c>
      <c r="Y43" s="79"/>
      <c r="Z43" s="226">
        <f t="shared" si="12"/>
        <v>1</v>
      </c>
      <c r="AA43" s="79"/>
      <c r="AB43" s="418">
        <f t="shared" si="13"/>
        <v>30</v>
      </c>
      <c r="AC43" s="419"/>
      <c r="AD43" s="115"/>
      <c r="AE43" s="229"/>
      <c r="AF43" s="2"/>
      <c r="AG43" s="230">
        <f t="shared" si="15"/>
        <v>30</v>
      </c>
      <c r="AH43" s="208"/>
      <c r="AI43" s="208"/>
    </row>
    <row r="44" spans="1:35" ht="24.9" customHeight="1">
      <c r="A44"/>
      <c r="B44" s="450" t="s">
        <v>41</v>
      </c>
      <c r="C44" s="450"/>
      <c r="D44" s="451"/>
      <c r="E44" s="118"/>
      <c r="F44" s="416">
        <f>SUM(F35:F43)</f>
        <v>8</v>
      </c>
      <c r="G44" s="417"/>
      <c r="H44" s="119"/>
      <c r="I44" s="77"/>
      <c r="J44" s="417">
        <f>SUM(J35:J43)</f>
        <v>6</v>
      </c>
      <c r="K44" s="417"/>
      <c r="L44" s="119"/>
      <c r="M44" s="79"/>
      <c r="N44" s="417">
        <f>SUM(N35:N43)</f>
        <v>4</v>
      </c>
      <c r="O44" s="417"/>
      <c r="P44" s="120"/>
      <c r="Q44" s="79"/>
      <c r="R44" s="417">
        <f>SUM(R35:R43)</f>
        <v>7</v>
      </c>
      <c r="S44" s="417"/>
      <c r="T44" s="78"/>
      <c r="U44" s="79"/>
      <c r="V44" s="452">
        <f ca="1">SUM(V35:W44)</f>
        <v>0</v>
      </c>
      <c r="W44" s="453"/>
      <c r="X44" s="78"/>
      <c r="Y44" s="79"/>
      <c r="Z44" s="82">
        <f>SUM(Z35:Z43)</f>
        <v>25</v>
      </c>
      <c r="AA44" s="79"/>
      <c r="AB44" s="454">
        <f>SUM(AB35:AC43)</f>
        <v>806</v>
      </c>
      <c r="AC44" s="530"/>
      <c r="AD44" s="115"/>
      <c r="AE44" s="121">
        <f>SUM(AE35:AE43)</f>
        <v>434</v>
      </c>
      <c r="AF44" s="122"/>
      <c r="AG44" s="123">
        <f>SUM(AG35:AG43)</f>
        <v>372</v>
      </c>
      <c r="AH44" s="208"/>
      <c r="AI44" s="208"/>
    </row>
    <row r="45" spans="1:35" ht="19.5" customHeight="1">
      <c r="A45"/>
      <c r="B45" s="124"/>
      <c r="C45" s="124"/>
      <c r="D45" s="124"/>
      <c r="E45" s="125"/>
      <c r="F45" s="126"/>
      <c r="G45" s="84"/>
      <c r="H45" s="73"/>
      <c r="I45" s="73"/>
      <c r="J45" s="126"/>
      <c r="K45" s="84"/>
      <c r="L45" s="84"/>
      <c r="M45" s="84"/>
      <c r="N45" s="126"/>
      <c r="O45" s="84"/>
      <c r="P45" s="84"/>
      <c r="Q45" s="84"/>
      <c r="R45" s="126"/>
      <c r="S45" s="84"/>
      <c r="T45" s="84"/>
      <c r="U45" s="84"/>
      <c r="V45" s="126"/>
      <c r="W45" s="84"/>
      <c r="X45" s="84"/>
      <c r="Y45" s="84"/>
      <c r="Z45" s="287">
        <v>19</v>
      </c>
      <c r="AA45" s="84"/>
      <c r="AB45" s="127"/>
      <c r="AC45" s="127"/>
      <c r="AD45" s="115"/>
      <c r="AE45" s="128"/>
      <c r="AF45" s="2"/>
      <c r="AG45" s="110"/>
      <c r="AH45" s="208"/>
      <c r="AI45" s="208"/>
    </row>
    <row r="46" spans="1:35" ht="24.9" customHeight="1" thickBot="1">
      <c r="A46"/>
      <c r="B46" s="400" t="s">
        <v>62</v>
      </c>
      <c r="C46" s="400"/>
      <c r="D46" s="400"/>
      <c r="E46" s="125"/>
      <c r="F46" s="84"/>
      <c r="G46" s="84"/>
      <c r="H46" s="73"/>
      <c r="I46" s="7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267"/>
      <c r="AC46" s="267"/>
      <c r="AD46" s="115"/>
      <c r="AE46" s="128"/>
      <c r="AF46" s="2"/>
      <c r="AG46" s="110"/>
      <c r="AH46" s="208"/>
      <c r="AI46" s="208"/>
    </row>
    <row r="47" spans="1:35" ht="24.9" customHeight="1">
      <c r="A47"/>
      <c r="B47" s="239">
        <v>26</v>
      </c>
      <c r="C47" s="526" t="s">
        <v>96</v>
      </c>
      <c r="D47" s="527"/>
      <c r="E47" s="129"/>
      <c r="F47" s="528">
        <v>2</v>
      </c>
      <c r="G47" s="529"/>
      <c r="H47" s="240">
        <f t="shared" ref="H47:H54" si="16">((F47)*(F$10/AE$1))</f>
        <v>2</v>
      </c>
      <c r="I47" s="73"/>
      <c r="J47" s="528">
        <v>2</v>
      </c>
      <c r="K47" s="529"/>
      <c r="L47" s="240">
        <f t="shared" ref="L47:L54" si="17">(J47)*(J$10/AE$1)</f>
        <v>2</v>
      </c>
      <c r="M47" s="84"/>
      <c r="N47" s="528"/>
      <c r="O47" s="529"/>
      <c r="P47" s="241">
        <f t="shared" ref="P47:P54" si="18">N47*(N$10/AE$1)</f>
        <v>0</v>
      </c>
      <c r="Q47" s="84"/>
      <c r="R47" s="528"/>
      <c r="S47" s="529"/>
      <c r="T47" s="130">
        <f>R47*(R$10/AE$1)</f>
        <v>0</v>
      </c>
      <c r="U47" s="84"/>
      <c r="V47" s="525"/>
      <c r="W47" s="525"/>
      <c r="X47" s="131">
        <f>V47*(V$10/AE$1)</f>
        <v>0</v>
      </c>
      <c r="Y47" s="84"/>
      <c r="Z47" s="242">
        <f>F47+J47+N47+R47+V47</f>
        <v>4</v>
      </c>
      <c r="AA47" s="79"/>
      <c r="AB47" s="418">
        <f>F47*F$8+J47*J$8+N47*N$8+R47*R$8+V47*V$8</f>
        <v>136</v>
      </c>
      <c r="AC47" s="419"/>
      <c r="AD47" s="115"/>
      <c r="AE47" s="243">
        <f>F47*F$8+J47*J$8+N35*N$8+R35*R$8</f>
        <v>166</v>
      </c>
      <c r="AF47" s="2"/>
      <c r="AG47" s="245"/>
      <c r="AH47" s="208"/>
      <c r="AI47" s="208"/>
    </row>
    <row r="48" spans="1:35" ht="24.9" customHeight="1">
      <c r="A48"/>
      <c r="B48" s="250">
        <v>27</v>
      </c>
      <c r="C48" s="259" t="s">
        <v>97</v>
      </c>
      <c r="D48" s="260"/>
      <c r="E48" s="129"/>
      <c r="F48" s="467"/>
      <c r="G48" s="468"/>
      <c r="H48" s="251">
        <f t="shared" si="16"/>
        <v>0</v>
      </c>
      <c r="I48" s="73"/>
      <c r="J48" s="467">
        <v>2</v>
      </c>
      <c r="K48" s="468"/>
      <c r="L48" s="252">
        <f t="shared" si="17"/>
        <v>2</v>
      </c>
      <c r="M48" s="84"/>
      <c r="N48" s="467">
        <v>2</v>
      </c>
      <c r="O48" s="468"/>
      <c r="P48" s="249">
        <f t="shared" si="18"/>
        <v>1.7894736842105263</v>
      </c>
      <c r="Q48" s="84"/>
      <c r="R48" s="467"/>
      <c r="S48" s="468"/>
      <c r="T48" s="249">
        <f>R48*(R$10/AE$1)</f>
        <v>0</v>
      </c>
      <c r="U48" s="84"/>
      <c r="V48" s="391"/>
      <c r="W48" s="391"/>
      <c r="X48" s="132">
        <f>V48*(V$10/AE$1)</f>
        <v>0</v>
      </c>
      <c r="Y48" s="84"/>
      <c r="Z48" s="242">
        <f t="shared" ref="Z48:Z54" si="19">F48+J48+N48+R48+V48</f>
        <v>4</v>
      </c>
      <c r="AA48" s="79"/>
      <c r="AB48" s="418">
        <f t="shared" ref="AB48:AB54" si="20">F48*F$8+J48*J$8+N48*N$8+R48*R$8+V48*V$8</f>
        <v>128</v>
      </c>
      <c r="AC48" s="419"/>
      <c r="AD48" s="115"/>
      <c r="AE48" s="253">
        <f>F48*F$8+J48*J$8+N36*N$8+R36*R$8</f>
        <v>68</v>
      </c>
      <c r="AF48" s="2"/>
      <c r="AG48" s="254"/>
      <c r="AH48" s="208"/>
      <c r="AI48" s="208"/>
    </row>
    <row r="49" spans="1:35" ht="24.9" customHeight="1">
      <c r="A49"/>
      <c r="B49" s="290">
        <v>28</v>
      </c>
      <c r="C49" s="259" t="s">
        <v>104</v>
      </c>
      <c r="D49" s="260"/>
      <c r="E49" s="129"/>
      <c r="F49" s="282"/>
      <c r="G49" s="283"/>
      <c r="H49" s="247">
        <f t="shared" si="16"/>
        <v>0</v>
      </c>
      <c r="I49" s="73"/>
      <c r="J49" s="282">
        <v>2</v>
      </c>
      <c r="K49" s="283"/>
      <c r="L49" s="248">
        <f t="shared" si="17"/>
        <v>2</v>
      </c>
      <c r="M49" s="84"/>
      <c r="N49" s="424">
        <v>2</v>
      </c>
      <c r="O49" s="425"/>
      <c r="P49" s="47">
        <f t="shared" si="18"/>
        <v>1.7894736842105263</v>
      </c>
      <c r="Q49" s="84"/>
      <c r="R49" s="282"/>
      <c r="S49" s="283"/>
      <c r="T49" s="249">
        <f t="shared" ref="T49:T54" si="21">R49*(R$10/AE$1)</f>
        <v>0</v>
      </c>
      <c r="U49" s="84"/>
      <c r="V49" s="279"/>
      <c r="W49" s="291"/>
      <c r="X49" s="132"/>
      <c r="Y49" s="84"/>
      <c r="Z49" s="242">
        <f t="shared" si="19"/>
        <v>4</v>
      </c>
      <c r="AA49" s="79"/>
      <c r="AB49" s="418">
        <f t="shared" si="20"/>
        <v>128</v>
      </c>
      <c r="AC49" s="419"/>
      <c r="AD49" s="115"/>
      <c r="AE49" s="253">
        <f>F49*F$8+J49*J$8+N38*N$8+R38*R$8</f>
        <v>68</v>
      </c>
      <c r="AF49" s="2"/>
      <c r="AG49" s="254"/>
      <c r="AH49" s="208"/>
      <c r="AI49" s="208"/>
    </row>
    <row r="50" spans="1:35" ht="24.9" customHeight="1">
      <c r="A50"/>
      <c r="B50" s="255">
        <v>29</v>
      </c>
      <c r="C50" s="259" t="s">
        <v>103</v>
      </c>
      <c r="D50" s="260"/>
      <c r="E50" s="129"/>
      <c r="F50" s="467">
        <v>1</v>
      </c>
      <c r="G50" s="468"/>
      <c r="H50" s="247">
        <f t="shared" si="16"/>
        <v>1</v>
      </c>
      <c r="I50" s="73"/>
      <c r="J50" s="592"/>
      <c r="K50" s="593"/>
      <c r="L50" s="248">
        <f t="shared" si="17"/>
        <v>0</v>
      </c>
      <c r="M50" s="74"/>
      <c r="N50" s="422"/>
      <c r="O50" s="423"/>
      <c r="P50" s="47">
        <f t="shared" si="18"/>
        <v>0</v>
      </c>
      <c r="Q50" s="73"/>
      <c r="R50" s="422">
        <v>1</v>
      </c>
      <c r="S50" s="423"/>
      <c r="T50" s="249">
        <f t="shared" si="21"/>
        <v>0.89473684210526316</v>
      </c>
      <c r="U50" s="73"/>
      <c r="V50" s="391"/>
      <c r="W50" s="391"/>
      <c r="X50" s="133">
        <f>V50*(V$10/AE$1)</f>
        <v>0</v>
      </c>
      <c r="Y50" s="134"/>
      <c r="Z50" s="242">
        <f t="shared" si="19"/>
        <v>2</v>
      </c>
      <c r="AA50" s="135"/>
      <c r="AB50" s="418">
        <f t="shared" si="20"/>
        <v>64</v>
      </c>
      <c r="AC50" s="419"/>
      <c r="AD50" s="115"/>
      <c r="AE50" s="244">
        <f>F50*F$8+J50*J$8+N38*N$8+R38*R$8</f>
        <v>34</v>
      </c>
      <c r="AF50" s="2"/>
      <c r="AG50" s="246"/>
      <c r="AH50" s="208"/>
      <c r="AI50" s="208"/>
    </row>
    <row r="51" spans="1:35" ht="24.9" customHeight="1">
      <c r="A51"/>
      <c r="B51" s="256">
        <v>30</v>
      </c>
      <c r="C51" s="261" t="s">
        <v>105</v>
      </c>
      <c r="D51" s="262"/>
      <c r="E51" s="136"/>
      <c r="F51" s="586"/>
      <c r="G51" s="587"/>
      <c r="H51" s="137">
        <f t="shared" si="16"/>
        <v>0</v>
      </c>
      <c r="I51" s="20"/>
      <c r="J51" s="588"/>
      <c r="K51" s="589"/>
      <c r="L51" s="137">
        <f>(J51)*(J$10/AE$1)</f>
        <v>0</v>
      </c>
      <c r="M51" s="22"/>
      <c r="N51" s="546">
        <v>2</v>
      </c>
      <c r="O51" s="547"/>
      <c r="P51" s="47">
        <f t="shared" si="18"/>
        <v>1.7894736842105263</v>
      </c>
      <c r="Q51" s="20"/>
      <c r="R51" s="546">
        <v>2</v>
      </c>
      <c r="S51" s="547"/>
      <c r="T51" s="249">
        <f t="shared" si="21"/>
        <v>1.7894736842105263</v>
      </c>
      <c r="U51" s="20"/>
      <c r="V51" s="263"/>
      <c r="W51" s="264"/>
      <c r="X51" s="47">
        <f>V51*(V$10/AE$1)</f>
        <v>0</v>
      </c>
      <c r="Y51" s="134"/>
      <c r="Z51" s="242">
        <f>F51+J51+N51+R51+V51</f>
        <v>4</v>
      </c>
      <c r="AA51" s="135"/>
      <c r="AB51" s="418">
        <f>F51*F$8+J51*J$8+N51*N$8+R51*R$8+V51*V$8</f>
        <v>120</v>
      </c>
      <c r="AC51" s="419"/>
      <c r="AD51" s="115"/>
      <c r="AE51" s="244"/>
      <c r="AF51" s="2"/>
      <c r="AG51" s="257">
        <f>F51*F$8+J51*J$8+N51*N$8+R51*R$8</f>
        <v>120</v>
      </c>
      <c r="AH51" s="208"/>
      <c r="AI51" s="208"/>
    </row>
    <row r="52" spans="1:35" ht="24.9" customHeight="1">
      <c r="A52"/>
      <c r="B52" s="256">
        <v>31</v>
      </c>
      <c r="C52" s="261" t="s">
        <v>106</v>
      </c>
      <c r="D52" s="262"/>
      <c r="E52" s="136"/>
      <c r="F52" s="296"/>
      <c r="G52" s="297"/>
      <c r="H52" s="137">
        <f t="shared" si="16"/>
        <v>0</v>
      </c>
      <c r="I52" s="20"/>
      <c r="J52" s="590"/>
      <c r="K52" s="591"/>
      <c r="L52" s="137">
        <f>(J52)*(J$10/AE$1)</f>
        <v>0</v>
      </c>
      <c r="M52" s="22"/>
      <c r="N52" s="446">
        <v>2</v>
      </c>
      <c r="O52" s="447"/>
      <c r="P52" s="47">
        <f t="shared" si="18"/>
        <v>1.7894736842105263</v>
      </c>
      <c r="Q52" s="20"/>
      <c r="R52" s="446">
        <v>2</v>
      </c>
      <c r="S52" s="447"/>
      <c r="T52" s="249">
        <f t="shared" si="21"/>
        <v>1.7894736842105263</v>
      </c>
      <c r="U52" s="20"/>
      <c r="V52" s="263"/>
      <c r="W52" s="264"/>
      <c r="X52" s="47"/>
      <c r="Y52" s="134"/>
      <c r="Z52" s="242">
        <f>F52+J52+N52+R52+V52</f>
        <v>4</v>
      </c>
      <c r="AA52" s="135"/>
      <c r="AB52" s="418">
        <f>F52*F$8+J52*J$8+N52*N$8+R52*R$8+V52*V$8</f>
        <v>120</v>
      </c>
      <c r="AC52" s="419"/>
      <c r="AD52" s="115"/>
      <c r="AE52" s="244"/>
      <c r="AF52" s="2"/>
      <c r="AG52" s="257">
        <f>F52*F$8+J52*J$8+N52*N$8+R52*R$8</f>
        <v>120</v>
      </c>
      <c r="AH52" s="208"/>
      <c r="AI52" s="208"/>
    </row>
    <row r="53" spans="1:35" ht="24.9" customHeight="1">
      <c r="A53"/>
      <c r="B53" s="255">
        <v>32</v>
      </c>
      <c r="C53" s="261" t="s">
        <v>107</v>
      </c>
      <c r="D53" s="262"/>
      <c r="E53" s="136"/>
      <c r="F53" s="575"/>
      <c r="G53" s="391"/>
      <c r="H53" s="137">
        <f t="shared" si="16"/>
        <v>0</v>
      </c>
      <c r="I53" s="20"/>
      <c r="J53" s="575"/>
      <c r="K53" s="391"/>
      <c r="L53" s="137">
        <f t="shared" si="17"/>
        <v>0</v>
      </c>
      <c r="M53" s="22"/>
      <c r="N53" s="546"/>
      <c r="O53" s="547"/>
      <c r="P53" s="47">
        <f t="shared" si="18"/>
        <v>0</v>
      </c>
      <c r="Q53" s="20"/>
      <c r="R53" s="546">
        <v>2</v>
      </c>
      <c r="S53" s="547"/>
      <c r="T53" s="249">
        <f t="shared" si="21"/>
        <v>1.7894736842105263</v>
      </c>
      <c r="U53" s="20"/>
      <c r="V53" s="263"/>
      <c r="W53" s="264"/>
      <c r="X53" s="47">
        <f>V53*(V$10/AE$1)</f>
        <v>0</v>
      </c>
      <c r="Y53" s="134"/>
      <c r="Z53" s="242">
        <f t="shared" si="19"/>
        <v>2</v>
      </c>
      <c r="AA53" s="135"/>
      <c r="AB53" s="418">
        <f t="shared" si="20"/>
        <v>60</v>
      </c>
      <c r="AC53" s="419"/>
      <c r="AD53" s="115"/>
      <c r="AE53" s="244"/>
      <c r="AF53" s="2"/>
      <c r="AG53" s="257">
        <f t="shared" ref="AG53" si="22">F53*F$8+J53*J$8+N53*N$8+R53*R$8</f>
        <v>60</v>
      </c>
      <c r="AH53" s="208"/>
      <c r="AI53" s="208"/>
    </row>
    <row r="54" spans="1:35" ht="24.9" customHeight="1">
      <c r="A54"/>
      <c r="B54" s="258">
        <v>33</v>
      </c>
      <c r="C54" s="476" t="s">
        <v>172</v>
      </c>
      <c r="D54" s="477"/>
      <c r="E54" s="136"/>
      <c r="F54" s="478"/>
      <c r="G54" s="479"/>
      <c r="H54" s="137">
        <f t="shared" si="16"/>
        <v>0</v>
      </c>
      <c r="I54" s="20"/>
      <c r="J54" s="478"/>
      <c r="K54" s="479"/>
      <c r="L54" s="137">
        <f t="shared" si="17"/>
        <v>0</v>
      </c>
      <c r="M54" s="22"/>
      <c r="N54" s="422"/>
      <c r="O54" s="423"/>
      <c r="P54" s="47">
        <f t="shared" si="18"/>
        <v>0</v>
      </c>
      <c r="Q54" s="20"/>
      <c r="R54" s="422"/>
      <c r="S54" s="423"/>
      <c r="T54" s="249">
        <f t="shared" si="21"/>
        <v>0</v>
      </c>
      <c r="U54" s="20"/>
      <c r="V54" s="480">
        <v>7</v>
      </c>
      <c r="W54" s="481"/>
      <c r="X54" s="249">
        <f>V54*(V$10/AE$1)</f>
        <v>5.5263157894736841</v>
      </c>
      <c r="Y54" s="134"/>
      <c r="Z54" s="242">
        <f t="shared" si="19"/>
        <v>7</v>
      </c>
      <c r="AA54" s="135"/>
      <c r="AB54" s="418">
        <f t="shared" si="20"/>
        <v>196</v>
      </c>
      <c r="AC54" s="419"/>
      <c r="AD54" s="115"/>
      <c r="AE54" s="473" t="s">
        <v>42</v>
      </c>
      <c r="AF54" s="474"/>
      <c r="AG54" s="475"/>
      <c r="AH54" s="208"/>
      <c r="AI54" s="208"/>
    </row>
    <row r="55" spans="1:35" ht="24.9" customHeight="1">
      <c r="A55"/>
      <c r="B55" s="450" t="s">
        <v>43</v>
      </c>
      <c r="C55" s="450"/>
      <c r="D55" s="451"/>
      <c r="E55" s="118"/>
      <c r="F55" s="416">
        <f>SUM(F47:G54)</f>
        <v>3</v>
      </c>
      <c r="G55" s="417"/>
      <c r="H55" s="76"/>
      <c r="I55" s="77"/>
      <c r="J55" s="417">
        <f>SUM(J47:K54)</f>
        <v>6</v>
      </c>
      <c r="K55" s="417"/>
      <c r="L55" s="78"/>
      <c r="M55" s="79"/>
      <c r="N55" s="417">
        <f>SUM(N47:O54)</f>
        <v>8</v>
      </c>
      <c r="O55" s="417"/>
      <c r="P55" s="78"/>
      <c r="Q55" s="79"/>
      <c r="R55" s="417">
        <f>SUM(R47:S54)</f>
        <v>7</v>
      </c>
      <c r="S55" s="417"/>
      <c r="T55" s="78"/>
      <c r="U55" s="79"/>
      <c r="V55" s="452">
        <v>7</v>
      </c>
      <c r="W55" s="453"/>
      <c r="X55" s="78"/>
      <c r="Y55" s="94"/>
      <c r="Z55" s="82">
        <f>SUM(Z47:Z54)</f>
        <v>31</v>
      </c>
      <c r="AA55" s="93"/>
      <c r="AB55" s="402">
        <f>SUM(AB47:AC54)</f>
        <v>952</v>
      </c>
      <c r="AC55" s="454"/>
      <c r="AD55" s="115"/>
      <c r="AE55" s="121">
        <f>SUM(AE47:AE54)</f>
        <v>336</v>
      </c>
      <c r="AF55" s="122"/>
      <c r="AG55" s="123">
        <f>SUM(AG47:AG54)</f>
        <v>300</v>
      </c>
      <c r="AH55" s="208"/>
      <c r="AI55" s="208"/>
    </row>
    <row r="56" spans="1:35" ht="18">
      <c r="A56"/>
      <c r="B56" s="138"/>
      <c r="C56" s="138"/>
      <c r="D56" s="138"/>
      <c r="E56" s="125"/>
      <c r="F56" s="139">
        <f>F44+F55</f>
        <v>11</v>
      </c>
      <c r="G56" s="139"/>
      <c r="H56" s="140"/>
      <c r="I56" s="140"/>
      <c r="J56" s="139">
        <f>J44+J55</f>
        <v>12</v>
      </c>
      <c r="K56" s="139"/>
      <c r="L56" s="140"/>
      <c r="M56" s="140"/>
      <c r="N56" s="139">
        <f>N44+N55</f>
        <v>12</v>
      </c>
      <c r="O56" s="139"/>
      <c r="P56" s="140"/>
      <c r="Q56" s="140"/>
      <c r="R56" s="139">
        <f>R44+R55</f>
        <v>14</v>
      </c>
      <c r="S56" s="139"/>
      <c r="T56" s="140"/>
      <c r="U56" s="140"/>
      <c r="V56" s="139" t="e">
        <f ca="1">V44+V55</f>
        <v>#REF!</v>
      </c>
      <c r="W56" s="139"/>
      <c r="X56" s="140"/>
      <c r="Y56" s="140"/>
      <c r="Z56" s="139" t="e">
        <f ca="1">SUM(F56:X56)</f>
        <v>#REF!</v>
      </c>
      <c r="AA56" s="79"/>
      <c r="AB56" s="141"/>
      <c r="AC56" s="141"/>
      <c r="AD56" s="115"/>
      <c r="AE56" s="2"/>
      <c r="AF56" s="2"/>
      <c r="AG56" s="142"/>
      <c r="AH56" s="208"/>
      <c r="AI56" s="208"/>
    </row>
    <row r="57" spans="1:35" ht="19.5" customHeight="1" thickBot="1">
      <c r="A57"/>
      <c r="B57" s="489" t="s">
        <v>44</v>
      </c>
      <c r="C57" s="489"/>
      <c r="D57" s="490"/>
      <c r="E57" s="143"/>
      <c r="F57" s="491">
        <f>F44+F55</f>
        <v>11</v>
      </c>
      <c r="G57" s="492"/>
      <c r="H57" s="93"/>
      <c r="I57" s="79"/>
      <c r="J57" s="492">
        <f>J44+J55</f>
        <v>12</v>
      </c>
      <c r="K57" s="492"/>
      <c r="L57" s="93"/>
      <c r="M57" s="79"/>
      <c r="N57" s="492">
        <f>N44+N55</f>
        <v>12</v>
      </c>
      <c r="O57" s="492"/>
      <c r="P57" s="93"/>
      <c r="Q57" s="79"/>
      <c r="R57" s="492">
        <f>R44+R55</f>
        <v>14</v>
      </c>
      <c r="S57" s="492"/>
      <c r="T57" s="93"/>
      <c r="U57" s="79"/>
      <c r="V57" s="492">
        <f>V55</f>
        <v>7</v>
      </c>
      <c r="W57" s="492"/>
      <c r="X57" s="93"/>
      <c r="Y57" s="94"/>
      <c r="Z57" s="95">
        <f>Z55+Z44</f>
        <v>56</v>
      </c>
      <c r="AA57" s="93"/>
      <c r="AB57" s="486">
        <f>AB44+AB55</f>
        <v>1758</v>
      </c>
      <c r="AC57" s="487"/>
      <c r="AD57" s="115"/>
      <c r="AE57" s="144">
        <f>AE44+AE55</f>
        <v>770</v>
      </c>
      <c r="AF57" s="145"/>
      <c r="AG57" s="146">
        <f>AG44+AG55</f>
        <v>672</v>
      </c>
      <c r="AH57" s="208"/>
      <c r="AI57" s="208"/>
    </row>
    <row r="58" spans="1:35" ht="15" customHeight="1">
      <c r="A58"/>
      <c r="B58" s="84"/>
      <c r="C58" s="488"/>
      <c r="D58" s="488"/>
      <c r="E58" s="147"/>
      <c r="F58" s="411">
        <v>11</v>
      </c>
      <c r="G58" s="411"/>
      <c r="H58" s="125"/>
      <c r="I58" s="125"/>
      <c r="J58" s="411">
        <v>13</v>
      </c>
      <c r="K58" s="411"/>
      <c r="L58" s="125"/>
      <c r="M58" s="125"/>
      <c r="N58" s="411">
        <v>12</v>
      </c>
      <c r="O58" s="411"/>
      <c r="P58" s="125"/>
      <c r="Q58" s="125"/>
      <c r="R58" s="411">
        <v>13</v>
      </c>
      <c r="S58" s="411"/>
      <c r="T58" s="125"/>
      <c r="U58" s="125"/>
      <c r="V58" s="411">
        <v>7</v>
      </c>
      <c r="W58" s="411"/>
      <c r="X58" s="79"/>
      <c r="Y58" s="79"/>
      <c r="Z58" s="148">
        <f>SUM(F58:W58)</f>
        <v>56</v>
      </c>
      <c r="AA58" s="79"/>
      <c r="AB58" s="88"/>
      <c r="AC58" s="88"/>
      <c r="AD58" s="89"/>
      <c r="AE58" s="149">
        <v>660</v>
      </c>
      <c r="AF58" s="2"/>
      <c r="AG58" s="149">
        <v>720</v>
      </c>
      <c r="AH58" s="208"/>
      <c r="AI58" s="208"/>
    </row>
    <row r="59" spans="1:35" ht="18">
      <c r="A59"/>
      <c r="B59" s="150"/>
      <c r="C59" s="150"/>
      <c r="D59" s="151" t="s">
        <v>45</v>
      </c>
      <c r="E59" s="152"/>
      <c r="F59" s="482">
        <v>8</v>
      </c>
      <c r="G59" s="482"/>
      <c r="H59" s="153"/>
      <c r="I59" s="153"/>
      <c r="J59" s="482">
        <v>11</v>
      </c>
      <c r="K59" s="482"/>
      <c r="L59" s="153"/>
      <c r="M59" s="153"/>
      <c r="N59" s="482">
        <v>13</v>
      </c>
      <c r="O59" s="482"/>
      <c r="P59" s="153"/>
      <c r="Q59" s="153"/>
      <c r="R59" s="482">
        <v>12</v>
      </c>
      <c r="S59" s="482"/>
      <c r="T59" s="153"/>
      <c r="U59" s="153"/>
      <c r="V59" s="482">
        <v>7</v>
      </c>
      <c r="W59" s="482"/>
      <c r="X59" s="153"/>
      <c r="Y59" s="153"/>
      <c r="Z59" s="154">
        <f>SUM(F59:W59)</f>
        <v>51</v>
      </c>
      <c r="AA59" s="79"/>
      <c r="AB59" s="155"/>
      <c r="AC59" s="155"/>
      <c r="AD59" s="89"/>
      <c r="AE59" s="483">
        <f>AE57+AG57</f>
        <v>1442</v>
      </c>
      <c r="AF59" s="484"/>
      <c r="AG59" s="485"/>
      <c r="AH59" s="208"/>
      <c r="AI59" s="208"/>
    </row>
    <row r="60" spans="1:35" ht="16.5" customHeight="1">
      <c r="A60"/>
      <c r="B60" s="499" t="s">
        <v>46</v>
      </c>
      <c r="C60" s="499"/>
      <c r="D60" s="500"/>
      <c r="E60" s="143"/>
      <c r="F60" s="501">
        <f>F57+F31</f>
        <v>36</v>
      </c>
      <c r="G60" s="502"/>
      <c r="H60" s="156"/>
      <c r="I60" s="157"/>
      <c r="J60" s="502">
        <f>J57+J31</f>
        <v>37</v>
      </c>
      <c r="K60" s="502"/>
      <c r="L60" s="158"/>
      <c r="M60" s="157"/>
      <c r="N60" s="502">
        <f>N57+N31</f>
        <v>35</v>
      </c>
      <c r="O60" s="502"/>
      <c r="P60" s="156"/>
      <c r="Q60" s="157"/>
      <c r="R60" s="502">
        <f>R57+R31</f>
        <v>35</v>
      </c>
      <c r="S60" s="502"/>
      <c r="T60" s="156"/>
      <c r="U60" s="157"/>
      <c r="V60" s="502">
        <f>V57+V31</f>
        <v>28</v>
      </c>
      <c r="W60" s="502"/>
      <c r="X60" s="156"/>
      <c r="Y60" s="159"/>
      <c r="Z60" s="160">
        <f>Z57+Z31</f>
        <v>171</v>
      </c>
      <c r="AA60" s="156"/>
      <c r="AB60" s="493">
        <f>AB57+AB31</f>
        <v>5366</v>
      </c>
      <c r="AC60" s="493"/>
      <c r="AD60" s="161"/>
      <c r="AE60" s="494">
        <f>AE58+AG58</f>
        <v>1380</v>
      </c>
      <c r="AF60" s="495"/>
      <c r="AG60" s="496"/>
      <c r="AH60" s="208"/>
      <c r="AI60" s="208"/>
    </row>
    <row r="61" spans="1:35" ht="16.5" customHeight="1">
      <c r="A61"/>
      <c r="B61" s="497" t="s">
        <v>47</v>
      </c>
      <c r="C61" s="497"/>
      <c r="D61" s="497"/>
      <c r="E61" s="162"/>
      <c r="F61" s="497">
        <v>35</v>
      </c>
      <c r="G61" s="497"/>
      <c r="H61" s="163"/>
      <c r="I61" s="163"/>
      <c r="J61" s="497">
        <v>36</v>
      </c>
      <c r="K61" s="497"/>
      <c r="L61" s="163"/>
      <c r="M61" s="163"/>
      <c r="N61" s="497">
        <v>36</v>
      </c>
      <c r="O61" s="497"/>
      <c r="P61" s="163"/>
      <c r="Q61" s="163"/>
      <c r="R61" s="497">
        <v>35</v>
      </c>
      <c r="S61" s="497"/>
      <c r="T61" s="163"/>
      <c r="U61" s="163"/>
      <c r="V61" s="497">
        <v>29</v>
      </c>
      <c r="W61" s="497"/>
      <c r="X61" s="163"/>
      <c r="Y61" s="164"/>
      <c r="Z61" s="165">
        <f>SUM(F61:V61)</f>
        <v>171</v>
      </c>
      <c r="AA61" s="166"/>
      <c r="AB61" s="498"/>
      <c r="AC61" s="498"/>
      <c r="AD61" s="167"/>
      <c r="AE61" s="168"/>
      <c r="AF61" s="169"/>
      <c r="AG61" s="170"/>
      <c r="AH61" s="208"/>
      <c r="AI61" s="208"/>
    </row>
    <row r="62" spans="1:35" ht="16.5" customHeight="1">
      <c r="A62"/>
      <c r="B62" s="171"/>
      <c r="C62" s="171"/>
      <c r="D62" s="171"/>
      <c r="E62" s="171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86"/>
      <c r="Z62" s="148"/>
      <c r="AA62" s="125"/>
      <c r="AB62" s="167"/>
      <c r="AC62" s="167"/>
      <c r="AD62" s="167"/>
      <c r="AE62" s="66"/>
      <c r="AF62" s="66"/>
      <c r="AG62" s="66"/>
      <c r="AH62" s="208"/>
      <c r="AI62" s="208"/>
    </row>
    <row r="63" spans="1:35" ht="15.75" customHeight="1">
      <c r="A63"/>
      <c r="B63" s="512" t="s">
        <v>48</v>
      </c>
      <c r="C63" s="512"/>
      <c r="D63" s="172"/>
      <c r="E63" s="33"/>
      <c r="F63" s="513">
        <v>2</v>
      </c>
      <c r="G63" s="514"/>
      <c r="H63" s="173">
        <v>2</v>
      </c>
      <c r="I63" s="134"/>
      <c r="J63" s="514">
        <v>2</v>
      </c>
      <c r="K63" s="514"/>
      <c r="L63" s="173">
        <v>2</v>
      </c>
      <c r="M63" s="134"/>
      <c r="N63" s="514">
        <v>2</v>
      </c>
      <c r="O63" s="514"/>
      <c r="P63" s="173">
        <v>1.79</v>
      </c>
      <c r="Q63" s="174"/>
      <c r="R63" s="514">
        <v>2</v>
      </c>
      <c r="S63" s="514"/>
      <c r="T63" s="173">
        <v>2</v>
      </c>
      <c r="U63" s="175"/>
      <c r="V63" s="514">
        <v>2</v>
      </c>
      <c r="W63" s="514"/>
      <c r="X63" s="176">
        <f>(V63)*(V$10/AE$1)</f>
        <v>1.5789473684210527</v>
      </c>
      <c r="Y63" s="11"/>
      <c r="Z63" s="177">
        <v>10</v>
      </c>
      <c r="AA63" s="25"/>
      <c r="AB63" s="503">
        <v>300</v>
      </c>
      <c r="AC63" s="503"/>
      <c r="AD63" s="38"/>
      <c r="AE63" s="178"/>
      <c r="AF63" s="179"/>
      <c r="AG63" s="180"/>
      <c r="AH63" s="208"/>
      <c r="AI63" s="208"/>
    </row>
    <row r="64" spans="1:35" ht="19.5" customHeight="1">
      <c r="A64"/>
      <c r="B64" s="504" t="s">
        <v>49</v>
      </c>
      <c r="C64" s="504"/>
      <c r="D64" s="505"/>
      <c r="E64" s="181"/>
      <c r="F64" s="506" t="s">
        <v>50</v>
      </c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11"/>
      <c r="Z64" s="11"/>
      <c r="AA64" s="25"/>
      <c r="AB64" s="508">
        <v>10</v>
      </c>
      <c r="AC64" s="508"/>
      <c r="AD64" s="38"/>
      <c r="AE64" s="178"/>
      <c r="AF64" s="179"/>
      <c r="AG64" s="180"/>
      <c r="AH64" s="208"/>
      <c r="AI64" s="208"/>
    </row>
    <row r="65" spans="1:35" ht="17.399999999999999">
      <c r="A65"/>
      <c r="B65" s="509" t="s">
        <v>51</v>
      </c>
      <c r="C65" s="509"/>
      <c r="D65" s="72"/>
      <c r="E65" s="33"/>
      <c r="F65" s="510">
        <v>0.5</v>
      </c>
      <c r="G65" s="511"/>
      <c r="H65" s="182"/>
      <c r="I65" s="134"/>
      <c r="J65" s="511">
        <v>0.5</v>
      </c>
      <c r="K65" s="511"/>
      <c r="L65" s="182"/>
      <c r="M65" s="134"/>
      <c r="N65" s="511">
        <v>0.5</v>
      </c>
      <c r="O65" s="511"/>
      <c r="P65" s="182"/>
      <c r="Q65" s="134"/>
      <c r="R65" s="511"/>
      <c r="S65" s="511"/>
      <c r="T65" s="182"/>
      <c r="U65" s="134"/>
      <c r="V65" s="511"/>
      <c r="W65" s="511"/>
      <c r="X65" s="182"/>
      <c r="Y65" s="11"/>
      <c r="Z65" s="183">
        <v>1.5</v>
      </c>
      <c r="AA65" s="25"/>
      <c r="AB65" s="520">
        <v>45</v>
      </c>
      <c r="AC65" s="520"/>
      <c r="AD65" s="161"/>
      <c r="AE65" s="184"/>
      <c r="AF65" s="184"/>
      <c r="AG65" s="184"/>
      <c r="AH65" s="208"/>
      <c r="AI65" s="208"/>
    </row>
    <row r="66" spans="1:35" ht="18.75" customHeight="1">
      <c r="A66"/>
      <c r="B66" s="521" t="s">
        <v>52</v>
      </c>
      <c r="C66" s="521"/>
      <c r="D66" s="185"/>
      <c r="E66" s="186"/>
      <c r="F66" s="522">
        <f>F60+F63+F65</f>
        <v>38.5</v>
      </c>
      <c r="G66" s="522"/>
      <c r="H66" s="187"/>
      <c r="I66" s="134"/>
      <c r="J66" s="522">
        <f>J60+J63+J65</f>
        <v>39.5</v>
      </c>
      <c r="K66" s="522"/>
      <c r="L66" s="187"/>
      <c r="M66" s="134"/>
      <c r="N66" s="523">
        <f>N60+N63+N65</f>
        <v>37.5</v>
      </c>
      <c r="O66" s="523"/>
      <c r="P66" s="218"/>
      <c r="Q66" s="219"/>
      <c r="R66" s="523">
        <f>R60+R63+R65</f>
        <v>37</v>
      </c>
      <c r="S66" s="523"/>
      <c r="T66" s="188"/>
      <c r="U66" s="134"/>
      <c r="V66" s="522">
        <f>V60+V63+V65</f>
        <v>30</v>
      </c>
      <c r="W66" s="522"/>
      <c r="X66" s="187"/>
      <c r="Y66" s="189"/>
      <c r="Z66" s="190">
        <f>F66+J66+N66+R66+V66</f>
        <v>182.5</v>
      </c>
      <c r="AA66" s="25"/>
      <c r="AB66" s="524">
        <f>AB60+AB63+AB65+AB64</f>
        <v>5721</v>
      </c>
      <c r="AC66" s="524"/>
      <c r="AD66" s="38"/>
      <c r="AE66" s="2"/>
      <c r="AF66" s="2"/>
      <c r="AG66" s="2"/>
      <c r="AH66" s="208"/>
      <c r="AI66" s="208"/>
    </row>
    <row r="67" spans="1:35" ht="40.5" customHeight="1" thickBot="1">
      <c r="A67"/>
      <c r="B67" s="515" t="s">
        <v>66</v>
      </c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7"/>
      <c r="Q67" s="220"/>
      <c r="R67" s="191"/>
      <c r="S67" s="191"/>
      <c r="T67" s="192"/>
      <c r="U67" s="191"/>
      <c r="V67" s="193"/>
      <c r="W67" s="193"/>
      <c r="X67" s="191"/>
      <c r="Y67" s="191"/>
      <c r="Z67" s="191"/>
      <c r="AA67" s="191"/>
      <c r="AB67" s="191"/>
      <c r="AC67" s="194"/>
      <c r="AD67" s="38"/>
      <c r="AE67" s="2"/>
      <c r="AF67" s="2"/>
      <c r="AG67" s="2"/>
      <c r="AH67" s="208"/>
      <c r="AI67" s="208"/>
    </row>
    <row r="68" spans="1:35" s="209" customFormat="1" ht="15.75" customHeight="1">
      <c r="A68"/>
      <c r="B68" s="195" t="s">
        <v>174</v>
      </c>
      <c r="C68" s="196"/>
      <c r="D68" s="196"/>
      <c r="E68" s="196"/>
      <c r="F68" s="84"/>
      <c r="G68" s="84"/>
      <c r="H68" s="196"/>
      <c r="I68" s="196"/>
      <c r="J68" s="84"/>
      <c r="K68" s="84"/>
      <c r="L68" s="196"/>
      <c r="M68" s="197"/>
      <c r="N68" s="198"/>
      <c r="O68" s="198"/>
      <c r="P68" s="200" t="s">
        <v>90</v>
      </c>
      <c r="Q68" s="221"/>
      <c r="R68" s="196"/>
      <c r="S68" s="196"/>
      <c r="T68" s="200" t="s">
        <v>91</v>
      </c>
      <c r="U68" s="196"/>
      <c r="V68" s="198"/>
      <c r="W68" s="84"/>
      <c r="X68" s="197"/>
      <c r="Y68" s="197"/>
      <c r="Z68" s="196"/>
      <c r="AA68" s="196"/>
      <c r="AB68" s="199"/>
      <c r="AC68" s="199"/>
      <c r="AD68" s="89"/>
      <c r="AE68" s="2"/>
      <c r="AF68" s="2"/>
      <c r="AG68" s="2"/>
    </row>
    <row r="69" spans="1:35" ht="9" customHeight="1">
      <c r="A69"/>
      <c r="B69" s="195"/>
      <c r="C69" s="196"/>
      <c r="D69" s="196"/>
      <c r="E69" s="196"/>
      <c r="F69" s="84"/>
      <c r="G69" s="84"/>
      <c r="H69" s="196"/>
      <c r="I69" s="196"/>
      <c r="J69" s="84"/>
      <c r="K69" s="84"/>
      <c r="L69" s="196"/>
      <c r="M69" s="196"/>
      <c r="N69" s="84"/>
      <c r="O69" s="84"/>
      <c r="P69" s="196"/>
      <c r="Q69" s="196"/>
      <c r="R69" s="196"/>
      <c r="S69" s="196"/>
      <c r="T69" s="196"/>
      <c r="U69" s="196"/>
      <c r="V69" s="84"/>
      <c r="W69" s="8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518" t="s">
        <v>188</v>
      </c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Q70" s="200"/>
      <c r="R70" s="200"/>
      <c r="S70" s="200"/>
      <c r="U70" s="200"/>
      <c r="V70" s="200"/>
      <c r="X70" s="201"/>
      <c r="Y70" s="201"/>
      <c r="Z70" s="202"/>
      <c r="AA70" s="196"/>
      <c r="AB70" s="199"/>
      <c r="AC70" s="199"/>
      <c r="AD70" s="89"/>
      <c r="AE70" s="2"/>
      <c r="AF70" s="2"/>
      <c r="AG70" s="2"/>
    </row>
    <row r="71" spans="1:35" ht="17.399999999999999">
      <c r="A71"/>
      <c r="B71" s="275" t="s">
        <v>189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03"/>
      <c r="P71" s="201"/>
      <c r="Q71" s="201"/>
      <c r="R71" s="201"/>
      <c r="S71" s="201"/>
      <c r="T71" s="201"/>
      <c r="U71" s="201"/>
      <c r="V71" s="201"/>
      <c r="W71" s="204"/>
      <c r="X71" s="196"/>
      <c r="Y71" s="196"/>
      <c r="Z71" s="196"/>
      <c r="AA71" s="196"/>
      <c r="AB71" s="199"/>
      <c r="AC71" s="199"/>
      <c r="AD71" s="89"/>
      <c r="AE71" s="2"/>
      <c r="AF71" s="2"/>
      <c r="AG71" s="2"/>
    </row>
    <row r="72" spans="1:35" ht="15.75" customHeight="1">
      <c r="A72"/>
      <c r="B72" s="205"/>
      <c r="C72" s="196"/>
      <c r="D72" s="196"/>
      <c r="E72" s="196"/>
      <c r="F72" s="84"/>
      <c r="G72" s="84"/>
      <c r="H72" s="196"/>
      <c r="I72" s="196"/>
      <c r="J72" s="84"/>
      <c r="K72" s="519" t="s">
        <v>175</v>
      </c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89"/>
      <c r="AE72" s="206"/>
      <c r="AF72" s="2"/>
      <c r="AG72" s="2"/>
    </row>
    <row r="73" spans="1:35" ht="15.75" customHeight="1">
      <c r="A73"/>
      <c r="B73" s="207"/>
      <c r="C73" s="207"/>
      <c r="D73" s="207"/>
      <c r="E73" s="207"/>
      <c r="F73" s="207"/>
      <c r="G73" s="207"/>
      <c r="H73" s="207"/>
      <c r="I73" s="207"/>
      <c r="J73" s="207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89"/>
      <c r="AE73" s="206"/>
      <c r="AF73" s="2"/>
      <c r="AG73" s="2"/>
    </row>
  </sheetData>
  <mergeCells count="342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7:D37"/>
    <mergeCell ref="F37:G37"/>
    <mergeCell ref="J37:K37"/>
    <mergeCell ref="N37:O37"/>
    <mergeCell ref="R37:S37"/>
    <mergeCell ref="AB37:AC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8:AC38"/>
    <mergeCell ref="C39:D39"/>
    <mergeCell ref="F39:G39"/>
    <mergeCell ref="J39:K39"/>
    <mergeCell ref="N39:O39"/>
    <mergeCell ref="R39:S39"/>
    <mergeCell ref="AB39:AC39"/>
    <mergeCell ref="C38:D38"/>
    <mergeCell ref="F38:G38"/>
    <mergeCell ref="J38:K38"/>
    <mergeCell ref="N38:O38"/>
    <mergeCell ref="R38:S38"/>
    <mergeCell ref="V38:W38"/>
    <mergeCell ref="V41:W41"/>
    <mergeCell ref="AB41:AC41"/>
    <mergeCell ref="C42:D42"/>
    <mergeCell ref="J42:K42"/>
    <mergeCell ref="N42:O42"/>
    <mergeCell ref="R42:S42"/>
    <mergeCell ref="AB42:AC42"/>
    <mergeCell ref="C40:D40"/>
    <mergeCell ref="J40:K40"/>
    <mergeCell ref="N40:O40"/>
    <mergeCell ref="R40:S40"/>
    <mergeCell ref="AB40:AC40"/>
    <mergeCell ref="C41:D41"/>
    <mergeCell ref="F41:G41"/>
    <mergeCell ref="J41:K41"/>
    <mergeCell ref="N41:O41"/>
    <mergeCell ref="R41:S41"/>
    <mergeCell ref="B46:D46"/>
    <mergeCell ref="C47:D47"/>
    <mergeCell ref="F47:G47"/>
    <mergeCell ref="J47:K47"/>
    <mergeCell ref="N47:O47"/>
    <mergeCell ref="R47:S47"/>
    <mergeCell ref="AB43:AC43"/>
    <mergeCell ref="B44:D44"/>
    <mergeCell ref="F44:G44"/>
    <mergeCell ref="J44:K44"/>
    <mergeCell ref="N44:O44"/>
    <mergeCell ref="R44:S44"/>
    <mergeCell ref="V44:W44"/>
    <mergeCell ref="AB44:AC44"/>
    <mergeCell ref="C43:D43"/>
    <mergeCell ref="F43:G43"/>
    <mergeCell ref="J43:K43"/>
    <mergeCell ref="N43:O43"/>
    <mergeCell ref="R43:S43"/>
    <mergeCell ref="V43:W43"/>
    <mergeCell ref="N49:O49"/>
    <mergeCell ref="AB49:AC49"/>
    <mergeCell ref="F50:G50"/>
    <mergeCell ref="J50:K50"/>
    <mergeCell ref="N50:O50"/>
    <mergeCell ref="R50:S50"/>
    <mergeCell ref="V50:W50"/>
    <mergeCell ref="AB50:AC50"/>
    <mergeCell ref="V47:W47"/>
    <mergeCell ref="AB47:AC47"/>
    <mergeCell ref="F48:G48"/>
    <mergeCell ref="J48:K48"/>
    <mergeCell ref="N48:O48"/>
    <mergeCell ref="R48:S48"/>
    <mergeCell ref="V48:W48"/>
    <mergeCell ref="AB48:AC48"/>
    <mergeCell ref="F51:G51"/>
    <mergeCell ref="J51:K51"/>
    <mergeCell ref="N51:O51"/>
    <mergeCell ref="R51:S51"/>
    <mergeCell ref="AB51:AC51"/>
    <mergeCell ref="J52:K52"/>
    <mergeCell ref="N52:O52"/>
    <mergeCell ref="R52:S52"/>
    <mergeCell ref="AB52:AC52"/>
    <mergeCell ref="F53:G53"/>
    <mergeCell ref="J53:K53"/>
    <mergeCell ref="N53:O53"/>
    <mergeCell ref="R53:S53"/>
    <mergeCell ref="AB53:AC53"/>
    <mergeCell ref="C54:D54"/>
    <mergeCell ref="F54:G54"/>
    <mergeCell ref="J54:K54"/>
    <mergeCell ref="N54:O54"/>
    <mergeCell ref="R54:S54"/>
    <mergeCell ref="V54:W54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F59:G59"/>
    <mergeCell ref="J59:K59"/>
    <mergeCell ref="N59:O59"/>
    <mergeCell ref="R59:S59"/>
    <mergeCell ref="V59:W59"/>
    <mergeCell ref="AE59:AG59"/>
    <mergeCell ref="AB57:AC57"/>
    <mergeCell ref="C58:D58"/>
    <mergeCell ref="F58:G58"/>
    <mergeCell ref="J58:K58"/>
    <mergeCell ref="N58:O58"/>
    <mergeCell ref="R58:S58"/>
    <mergeCell ref="V58:W58"/>
    <mergeCell ref="B57:D57"/>
    <mergeCell ref="F57:G57"/>
    <mergeCell ref="J57:K57"/>
    <mergeCell ref="N57:O57"/>
    <mergeCell ref="R57:S57"/>
    <mergeCell ref="V57:W57"/>
    <mergeCell ref="AB60:AC60"/>
    <mergeCell ref="AE60:AG60"/>
    <mergeCell ref="B61:D61"/>
    <mergeCell ref="F61:G61"/>
    <mergeCell ref="J61:K61"/>
    <mergeCell ref="N61:O61"/>
    <mergeCell ref="R61:S61"/>
    <mergeCell ref="V61:W61"/>
    <mergeCell ref="AB61:AC61"/>
    <mergeCell ref="B60:D60"/>
    <mergeCell ref="F60:G60"/>
    <mergeCell ref="J60:K60"/>
    <mergeCell ref="N60:O60"/>
    <mergeCell ref="R60:S60"/>
    <mergeCell ref="V60:W60"/>
    <mergeCell ref="AB63:AC63"/>
    <mergeCell ref="B64:D64"/>
    <mergeCell ref="F64:X64"/>
    <mergeCell ref="AB64:AC64"/>
    <mergeCell ref="B65:C65"/>
    <mergeCell ref="F65:G65"/>
    <mergeCell ref="J65:K65"/>
    <mergeCell ref="N65:O65"/>
    <mergeCell ref="R65:S65"/>
    <mergeCell ref="V65:W65"/>
    <mergeCell ref="B63:C63"/>
    <mergeCell ref="F63:G63"/>
    <mergeCell ref="J63:K63"/>
    <mergeCell ref="N63:O63"/>
    <mergeCell ref="R63:S63"/>
    <mergeCell ref="V63:W63"/>
    <mergeCell ref="B67:P67"/>
    <mergeCell ref="B70:O70"/>
    <mergeCell ref="K72:AC73"/>
    <mergeCell ref="AB65:AC65"/>
    <mergeCell ref="B66:C66"/>
    <mergeCell ref="F66:G66"/>
    <mergeCell ref="J66:K66"/>
    <mergeCell ref="N66:O66"/>
    <mergeCell ref="R66:S66"/>
    <mergeCell ref="V66:W66"/>
    <mergeCell ref="AB66:AC66"/>
  </mergeCells>
  <conditionalFormatting sqref="H33:H43 H45:H54 L45:L54 P45:P54">
    <cfRule type="cellIs" dxfId="109" priority="4" stopIfTrue="1" operator="equal">
      <formula>0</formula>
    </cfRule>
  </conditionalFormatting>
  <conditionalFormatting sqref="H35:H43 L33:L43 P33:P43 T33:T54 X33:X54">
    <cfRule type="cellIs" dxfId="108" priority="2" stopIfTrue="1" operator="equal">
      <formula>0</formula>
    </cfRule>
  </conditionalFormatting>
  <conditionalFormatting sqref="H43 H13:H30 L13:L30 X13:X30 P13:P31 T13:T31 I30 Q30 U30 H33 H45:H46 Q48:Q50 U48:U50 H55">
    <cfRule type="cellIs" dxfId="107" priority="3" stopIfTrue="1" operator="equal">
      <formula>0</formula>
    </cfRule>
  </conditionalFormatting>
  <conditionalFormatting sqref="Q33:Q43 U33:U43 I33:I50 H43">
    <cfRule type="cellIs" dxfId="106" priority="1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D9E8-B6D0-47E3-B5C1-B4B53A833DFE}">
  <sheetPr>
    <pageSetUpPr fitToPage="1"/>
  </sheetPr>
  <dimension ref="A1:AI66"/>
  <sheetViews>
    <sheetView view="pageBreakPreview" zoomScaleNormal="70" zoomScaleSheetLayoutView="100" workbookViewId="0">
      <selection activeCell="C71" sqref="C71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9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74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361" t="s">
        <v>5</v>
      </c>
      <c r="G6" s="362"/>
      <c r="H6" s="362"/>
      <c r="I6" s="9"/>
      <c r="J6" s="363" t="s">
        <v>6</v>
      </c>
      <c r="K6" s="363"/>
      <c r="L6" s="363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75</v>
      </c>
      <c r="AF33" s="413"/>
      <c r="AG33" s="343" t="s">
        <v>76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606" t="s">
        <v>77</v>
      </c>
      <c r="D35" s="607"/>
      <c r="E35" s="112"/>
      <c r="F35" s="430">
        <v>1</v>
      </c>
      <c r="G35" s="431"/>
      <c r="H35" s="223">
        <f t="shared" ref="H35:H39" si="7">(F35)*(F$10/AE$1)</f>
        <v>1</v>
      </c>
      <c r="I35" s="113"/>
      <c r="J35" s="430">
        <v>1</v>
      </c>
      <c r="K35" s="431"/>
      <c r="L35" s="223">
        <f t="shared" ref="L35:L39" si="8">J35*(J$10/AE$1)</f>
        <v>1</v>
      </c>
      <c r="M35" s="114"/>
      <c r="N35" s="430">
        <v>1</v>
      </c>
      <c r="O35" s="431"/>
      <c r="P35" s="223">
        <f t="shared" ref="P35:P39" si="9">N35*(N$10/AE$1)</f>
        <v>0.89473684210526316</v>
      </c>
      <c r="Q35" s="113"/>
      <c r="R35" s="430"/>
      <c r="S35" s="431"/>
      <c r="T35" s="223">
        <f t="shared" ref="T35:T39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98</v>
      </c>
      <c r="AC35" s="419"/>
      <c r="AD35" s="115"/>
      <c r="AE35" s="269">
        <f>AB35</f>
        <v>98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288" t="s">
        <v>78</v>
      </c>
      <c r="D36" s="289"/>
      <c r="E36" s="112"/>
      <c r="F36" s="422">
        <v>2</v>
      </c>
      <c r="G36" s="423"/>
      <c r="H36" s="231">
        <f t="shared" si="7"/>
        <v>2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561"/>
      <c r="S36" s="562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6</v>
      </c>
      <c r="AA36" s="79"/>
      <c r="AB36" s="418">
        <f t="shared" ref="AB36:AB39" si="13">F36*F$8+J36*J$8+N36*N$8+R36*R$8+V36*V$8</f>
        <v>196</v>
      </c>
      <c r="AC36" s="419"/>
      <c r="AD36" s="115"/>
      <c r="AE36" s="269">
        <f t="shared" ref="AE36:AE37" si="14">AB36</f>
        <v>196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288" t="s">
        <v>79</v>
      </c>
      <c r="D37" s="289"/>
      <c r="E37" s="112"/>
      <c r="F37" s="422">
        <v>1</v>
      </c>
      <c r="G37" s="423"/>
      <c r="H37" s="231">
        <f t="shared" si="7"/>
        <v>1</v>
      </c>
      <c r="I37" s="73"/>
      <c r="J37" s="422">
        <v>2</v>
      </c>
      <c r="K37" s="423"/>
      <c r="L37" s="231">
        <f t="shared" si="8"/>
        <v>2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102</v>
      </c>
      <c r="AC37" s="419"/>
      <c r="AD37" s="115"/>
      <c r="AE37" s="269">
        <f t="shared" si="14"/>
        <v>102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288" t="s">
        <v>80</v>
      </c>
      <c r="D38" s="289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2</v>
      </c>
      <c r="O38" s="441"/>
      <c r="P38" s="231">
        <f t="shared" si="9"/>
        <v>1.7894736842105263</v>
      </c>
      <c r="Q38" s="73"/>
      <c r="R38" s="440">
        <v>7</v>
      </c>
      <c r="S38" s="441"/>
      <c r="T38" s="231">
        <f t="shared" si="10"/>
        <v>6.2631578947368425</v>
      </c>
      <c r="U38" s="73"/>
      <c r="V38" s="234"/>
      <c r="W38" s="235"/>
      <c r="X38" s="225">
        <f t="shared" si="11"/>
        <v>0</v>
      </c>
      <c r="Y38" s="79"/>
      <c r="Z38" s="226">
        <f t="shared" si="12"/>
        <v>9</v>
      </c>
      <c r="AA38" s="79"/>
      <c r="AB38" s="418">
        <f t="shared" si="13"/>
        <v>270</v>
      </c>
      <c r="AC38" s="419"/>
      <c r="AD38" s="115"/>
      <c r="AE38" s="229"/>
      <c r="AF38" s="2"/>
      <c r="AG38" s="230">
        <f>F38*F$8+J38*J$8+N38*N$8+R38*R$8</f>
        <v>270</v>
      </c>
      <c r="AH38" s="208"/>
      <c r="AI38" s="208"/>
    </row>
    <row r="39" spans="1:35" ht="24.9" customHeight="1">
      <c r="A39" s="116"/>
      <c r="B39" s="236">
        <v>21</v>
      </c>
      <c r="C39" s="288" t="s">
        <v>40</v>
      </c>
      <c r="D39" s="289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38">
        <v>1</v>
      </c>
      <c r="O39" s="439"/>
      <c r="P39" s="231">
        <f t="shared" si="9"/>
        <v>0.89473684210526316</v>
      </c>
      <c r="Q39" s="73"/>
      <c r="R39" s="440">
        <v>1</v>
      </c>
      <c r="S39" s="441"/>
      <c r="T39" s="231">
        <f t="shared" si="10"/>
        <v>0.89473684210526316</v>
      </c>
      <c r="U39" s="73"/>
      <c r="V39" s="577"/>
      <c r="W39" s="578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9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SUM(F35:F39)</f>
        <v>4</v>
      </c>
      <c r="G40" s="417"/>
      <c r="H40" s="119"/>
      <c r="I40" s="77"/>
      <c r="J40" s="417">
        <f>SUM(J35:J39)</f>
        <v>5</v>
      </c>
      <c r="K40" s="417"/>
      <c r="L40" s="119"/>
      <c r="M40" s="79"/>
      <c r="N40" s="417">
        <f>SUM(N35:N39)</f>
        <v>6</v>
      </c>
      <c r="O40" s="417"/>
      <c r="P40" s="120"/>
      <c r="Q40" s="79"/>
      <c r="R40" s="417">
        <f>SUM(R35:R39)</f>
        <v>8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23</v>
      </c>
      <c r="AA40" s="79"/>
      <c r="AB40" s="402">
        <f>SUM(AB35:AC39)</f>
        <v>726</v>
      </c>
      <c r="AC40" s="454"/>
      <c r="AD40" s="115"/>
      <c r="AE40" s="121">
        <f>SUM(AE35:AE39)</f>
        <v>426</v>
      </c>
      <c r="AF40" s="122"/>
      <c r="AG40" s="123">
        <f>SUM(AG35:AG39)</f>
        <v>300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23</v>
      </c>
      <c r="C43" s="459" t="s">
        <v>81</v>
      </c>
      <c r="D43" s="460"/>
      <c r="E43" s="129"/>
      <c r="F43" s="528">
        <v>4</v>
      </c>
      <c r="G43" s="529"/>
      <c r="H43" s="240">
        <f t="shared" ref="H43:H47" si="15">(F43)*(F$10/AE$1)</f>
        <v>4</v>
      </c>
      <c r="I43" s="73"/>
      <c r="J43" s="461">
        <v>5</v>
      </c>
      <c r="K43" s="462"/>
      <c r="L43" s="300">
        <f t="shared" ref="L43:L47" si="16">J43*(J$10/AE$1)</f>
        <v>5</v>
      </c>
      <c r="M43" s="84"/>
      <c r="N43" s="528">
        <v>4</v>
      </c>
      <c r="O43" s="529"/>
      <c r="P43" s="241">
        <f t="shared" ref="P43:P47" si="17">N43*(N$10/AE$1)</f>
        <v>3.5789473684210527</v>
      </c>
      <c r="Q43" s="84"/>
      <c r="R43" s="528"/>
      <c r="S43" s="529"/>
      <c r="T43" s="130">
        <f t="shared" ref="T43:T47" si="18">R43*(R$10/AE$1)</f>
        <v>0</v>
      </c>
      <c r="U43" s="84"/>
      <c r="V43" s="525"/>
      <c r="W43" s="525"/>
      <c r="X43" s="131">
        <f t="shared" ref="X43:X47" si="19">V43*(V$10/AE$1)</f>
        <v>0</v>
      </c>
      <c r="Y43" s="84"/>
      <c r="Z43" s="242">
        <f>F43+J43+N43+R43+V43</f>
        <v>13</v>
      </c>
      <c r="AA43" s="79"/>
      <c r="AB43" s="418">
        <f>F43*F$8+J43*J$8+N43*N$8+R43*R$8+V43*V$8</f>
        <v>426</v>
      </c>
      <c r="AC43" s="419"/>
      <c r="AD43" s="115"/>
      <c r="AE43" s="243">
        <f>AB43</f>
        <v>426</v>
      </c>
      <c r="AF43" s="2"/>
      <c r="AG43" s="245"/>
      <c r="AH43" s="208"/>
      <c r="AI43" s="208"/>
    </row>
    <row r="44" spans="1:35" ht="24.9" customHeight="1">
      <c r="A44"/>
      <c r="B44" s="250">
        <v>24</v>
      </c>
      <c r="C44" s="595" t="s">
        <v>82</v>
      </c>
      <c r="D44" s="596"/>
      <c r="E44" s="129"/>
      <c r="F44" s="467">
        <v>2</v>
      </c>
      <c r="G44" s="468"/>
      <c r="H44" s="251">
        <f t="shared" si="15"/>
        <v>2</v>
      </c>
      <c r="I44" s="73"/>
      <c r="J44" s="543">
        <v>1</v>
      </c>
      <c r="K44" s="544"/>
      <c r="L44" s="301">
        <f t="shared" si="16"/>
        <v>1</v>
      </c>
      <c r="M44" s="84"/>
      <c r="N44" s="467"/>
      <c r="O44" s="468"/>
      <c r="P44" s="249">
        <f t="shared" si="17"/>
        <v>0</v>
      </c>
      <c r="Q44" s="84"/>
      <c r="R44" s="467"/>
      <c r="S44" s="468"/>
      <c r="T44" s="249">
        <f t="shared" si="18"/>
        <v>0</v>
      </c>
      <c r="U44" s="84"/>
      <c r="V44" s="391"/>
      <c r="W44" s="391"/>
      <c r="X44" s="132">
        <f t="shared" si="19"/>
        <v>0</v>
      </c>
      <c r="Y44" s="84"/>
      <c r="Z44" s="242">
        <f t="shared" ref="Z44:Z47" si="20">F44+J44+N44+R44+V44</f>
        <v>3</v>
      </c>
      <c r="AA44" s="79"/>
      <c r="AB44" s="418">
        <f t="shared" ref="AB44:AB47" si="21">F44*F$8+J44*J$8+N44*N$8+R44*R$8+V44*V$8</f>
        <v>102</v>
      </c>
      <c r="AC44" s="419"/>
      <c r="AD44" s="115"/>
      <c r="AE44" s="243">
        <f>AB44</f>
        <v>102</v>
      </c>
      <c r="AF44" s="2"/>
      <c r="AG44" s="254"/>
      <c r="AH44" s="208"/>
      <c r="AI44" s="208"/>
    </row>
    <row r="45" spans="1:35" ht="24.9" customHeight="1">
      <c r="A45"/>
      <c r="B45" s="255">
        <v>25</v>
      </c>
      <c r="C45" s="603" t="s">
        <v>83</v>
      </c>
      <c r="D45" s="596"/>
      <c r="E45" s="129"/>
      <c r="F45" s="467"/>
      <c r="G45" s="468"/>
      <c r="H45" s="247">
        <f t="shared" si="15"/>
        <v>0</v>
      </c>
      <c r="I45" s="73"/>
      <c r="J45" s="604">
        <v>1</v>
      </c>
      <c r="K45" s="605"/>
      <c r="L45" s="301">
        <f t="shared" si="16"/>
        <v>1</v>
      </c>
      <c r="M45" s="74"/>
      <c r="N45" s="561">
        <v>1</v>
      </c>
      <c r="O45" s="562"/>
      <c r="P45" s="47">
        <f t="shared" si="17"/>
        <v>0.89473684210526316</v>
      </c>
      <c r="Q45" s="73"/>
      <c r="R45" s="561">
        <v>3</v>
      </c>
      <c r="S45" s="562"/>
      <c r="T45" s="47">
        <f t="shared" si="18"/>
        <v>2.6842105263157894</v>
      </c>
      <c r="U45" s="73"/>
      <c r="V45" s="391"/>
      <c r="W45" s="391"/>
      <c r="X45" s="133">
        <f t="shared" si="19"/>
        <v>0</v>
      </c>
      <c r="Y45" s="134"/>
      <c r="Z45" s="242">
        <f t="shared" si="20"/>
        <v>5</v>
      </c>
      <c r="AA45" s="135"/>
      <c r="AB45" s="418">
        <f t="shared" si="21"/>
        <v>154</v>
      </c>
      <c r="AC45" s="419"/>
      <c r="AD45" s="115"/>
      <c r="AE45" s="244"/>
      <c r="AF45" s="2"/>
      <c r="AG45" s="331">
        <f>AB45</f>
        <v>154</v>
      </c>
      <c r="AH45" s="208"/>
      <c r="AI45" s="208"/>
    </row>
    <row r="46" spans="1:35" ht="24.9" customHeight="1">
      <c r="A46"/>
      <c r="B46" s="256">
        <v>26</v>
      </c>
      <c r="C46" s="597" t="s">
        <v>84</v>
      </c>
      <c r="D46" s="598"/>
      <c r="E46" s="136"/>
      <c r="F46" s="599">
        <v>1</v>
      </c>
      <c r="G46" s="600"/>
      <c r="H46" s="137">
        <f t="shared" si="15"/>
        <v>1</v>
      </c>
      <c r="I46" s="20"/>
      <c r="J46" s="601">
        <v>1</v>
      </c>
      <c r="K46" s="602"/>
      <c r="L46" s="301">
        <f t="shared" si="16"/>
        <v>1</v>
      </c>
      <c r="M46" s="22"/>
      <c r="N46" s="546">
        <v>1</v>
      </c>
      <c r="O46" s="547"/>
      <c r="P46" s="47">
        <f t="shared" si="17"/>
        <v>0.89473684210526316</v>
      </c>
      <c r="Q46" s="20"/>
      <c r="R46" s="546">
        <v>2</v>
      </c>
      <c r="S46" s="547"/>
      <c r="T46" s="47">
        <f t="shared" si="18"/>
        <v>1.7894736842105263</v>
      </c>
      <c r="U46" s="20"/>
      <c r="V46" s="263"/>
      <c r="W46" s="264"/>
      <c r="X46" s="47">
        <f t="shared" si="19"/>
        <v>0</v>
      </c>
      <c r="Y46" s="134"/>
      <c r="Z46" s="242">
        <f t="shared" si="20"/>
        <v>5</v>
      </c>
      <c r="AA46" s="135"/>
      <c r="AB46" s="418">
        <f t="shared" si="21"/>
        <v>158</v>
      </c>
      <c r="AC46" s="419"/>
      <c r="AD46" s="115"/>
      <c r="AE46" s="244"/>
      <c r="AF46" s="2"/>
      <c r="AG46" s="331">
        <f>AB46</f>
        <v>158</v>
      </c>
      <c r="AH46" s="208"/>
      <c r="AI46" s="208"/>
    </row>
    <row r="47" spans="1:35" ht="24.9" customHeight="1">
      <c r="A47"/>
      <c r="B47" s="258">
        <v>28</v>
      </c>
      <c r="C47" s="476" t="s">
        <v>172</v>
      </c>
      <c r="D47" s="477"/>
      <c r="E47" s="136"/>
      <c r="F47" s="478"/>
      <c r="G47" s="479"/>
      <c r="H47" s="137">
        <f t="shared" si="15"/>
        <v>0</v>
      </c>
      <c r="I47" s="20"/>
      <c r="J47" s="455"/>
      <c r="K47" s="456"/>
      <c r="L47" s="302">
        <f t="shared" si="16"/>
        <v>0</v>
      </c>
      <c r="M47" s="22"/>
      <c r="N47" s="422"/>
      <c r="O47" s="423"/>
      <c r="P47" s="47">
        <f t="shared" si="17"/>
        <v>0</v>
      </c>
      <c r="Q47" s="20"/>
      <c r="R47" s="422"/>
      <c r="S47" s="423"/>
      <c r="T47" s="45">
        <f t="shared" si="18"/>
        <v>0</v>
      </c>
      <c r="U47" s="20"/>
      <c r="V47" s="480">
        <v>7</v>
      </c>
      <c r="W47" s="481"/>
      <c r="X47" s="249">
        <f t="shared" si="19"/>
        <v>5.5263157894736841</v>
      </c>
      <c r="Y47" s="134"/>
      <c r="Z47" s="242">
        <f t="shared" si="20"/>
        <v>7</v>
      </c>
      <c r="AA47" s="135"/>
      <c r="AB47" s="418">
        <f t="shared" si="21"/>
        <v>196</v>
      </c>
      <c r="AC47" s="419"/>
      <c r="AD47" s="115"/>
      <c r="AE47" s="473" t="s">
        <v>42</v>
      </c>
      <c r="AF47" s="474"/>
      <c r="AG47" s="475"/>
      <c r="AH47" s="208"/>
      <c r="AI47" s="208"/>
    </row>
    <row r="48" spans="1:35" ht="24.9" customHeight="1">
      <c r="A48"/>
      <c r="B48" s="450" t="s">
        <v>43</v>
      </c>
      <c r="C48" s="450"/>
      <c r="D48" s="451"/>
      <c r="E48" s="118"/>
      <c r="F48" s="416">
        <f>SUM(F43:G47)</f>
        <v>7</v>
      </c>
      <c r="G48" s="417"/>
      <c r="H48" s="76"/>
      <c r="I48" s="77"/>
      <c r="J48" s="417">
        <f>SUM(J43:K47)</f>
        <v>8</v>
      </c>
      <c r="K48" s="417"/>
      <c r="L48" s="78"/>
      <c r="M48" s="79"/>
      <c r="N48" s="417">
        <f>SUM(N43:O47)</f>
        <v>6</v>
      </c>
      <c r="O48" s="417"/>
      <c r="P48" s="78"/>
      <c r="Q48" s="79"/>
      <c r="R48" s="417">
        <f>SUM(R43:S47)</f>
        <v>5</v>
      </c>
      <c r="S48" s="417"/>
      <c r="T48" s="78"/>
      <c r="U48" s="79"/>
      <c r="V48" s="452">
        <v>7</v>
      </c>
      <c r="W48" s="453"/>
      <c r="X48" s="78"/>
      <c r="Y48" s="94"/>
      <c r="Z48" s="82">
        <f>SUM(Z43:Z47)</f>
        <v>33</v>
      </c>
      <c r="AA48" s="93"/>
      <c r="AB48" s="402">
        <f>SUM(AB43:AC47)</f>
        <v>1036</v>
      </c>
      <c r="AC48" s="454"/>
      <c r="AD48" s="115"/>
      <c r="AE48" s="121">
        <f>SUM(AE43:AE47)</f>
        <v>528</v>
      </c>
      <c r="AF48" s="122"/>
      <c r="AG48" s="123">
        <f>SUM(AG43:AG47)</f>
        <v>312</v>
      </c>
      <c r="AH48" s="208"/>
      <c r="AI48" s="208"/>
    </row>
    <row r="49" spans="1:35" ht="18">
      <c r="A49"/>
      <c r="B49" s="138"/>
      <c r="C49" s="138"/>
      <c r="D49" s="138"/>
      <c r="E49" s="125"/>
      <c r="F49" s="139">
        <f>F40+F48</f>
        <v>11</v>
      </c>
      <c r="G49" s="139"/>
      <c r="H49" s="140"/>
      <c r="I49" s="140"/>
      <c r="J49" s="139">
        <f>J40+J48</f>
        <v>13</v>
      </c>
      <c r="K49" s="139"/>
      <c r="L49" s="140"/>
      <c r="M49" s="140"/>
      <c r="N49" s="139">
        <f>N40+N48</f>
        <v>12</v>
      </c>
      <c r="O49" s="139"/>
      <c r="P49" s="140"/>
      <c r="Q49" s="140"/>
      <c r="R49" s="139">
        <f>R40+R48</f>
        <v>13</v>
      </c>
      <c r="S49" s="139"/>
      <c r="T49" s="140"/>
      <c r="U49" s="140"/>
      <c r="V49" s="139" t="e">
        <f ca="1">V40+V48</f>
        <v>#REF!</v>
      </c>
      <c r="W49" s="139"/>
      <c r="X49" s="140"/>
      <c r="Y49" s="140"/>
      <c r="Z49" s="139" t="e">
        <f ca="1">SUM(F49:X49)</f>
        <v>#REF!</v>
      </c>
      <c r="AA49" s="79"/>
      <c r="AB49" s="141"/>
      <c r="AC49" s="141"/>
      <c r="AD49" s="115"/>
      <c r="AE49" s="2"/>
      <c r="AF49" s="2"/>
      <c r="AG49" s="142"/>
      <c r="AH49" s="208"/>
      <c r="AI49" s="208"/>
    </row>
    <row r="50" spans="1:35" ht="19.5" customHeight="1" thickBot="1">
      <c r="A50"/>
      <c r="B50" s="489" t="s">
        <v>44</v>
      </c>
      <c r="C50" s="489"/>
      <c r="D50" s="490"/>
      <c r="E50" s="143"/>
      <c r="F50" s="491">
        <f>F40+F48</f>
        <v>11</v>
      </c>
      <c r="G50" s="492"/>
      <c r="H50" s="93"/>
      <c r="I50" s="79"/>
      <c r="J50" s="492">
        <f>J40+J48</f>
        <v>13</v>
      </c>
      <c r="K50" s="492"/>
      <c r="L50" s="93"/>
      <c r="M50" s="79"/>
      <c r="N50" s="492">
        <f>N40+N48</f>
        <v>12</v>
      </c>
      <c r="O50" s="492"/>
      <c r="P50" s="93"/>
      <c r="Q50" s="79"/>
      <c r="R50" s="492">
        <f>R40+R48</f>
        <v>13</v>
      </c>
      <c r="S50" s="492"/>
      <c r="T50" s="93"/>
      <c r="U50" s="79"/>
      <c r="V50" s="492">
        <f>V48</f>
        <v>7</v>
      </c>
      <c r="W50" s="492"/>
      <c r="X50" s="93"/>
      <c r="Y50" s="94"/>
      <c r="Z50" s="95">
        <f>Z48+Z40</f>
        <v>56</v>
      </c>
      <c r="AA50" s="93"/>
      <c r="AB50" s="486">
        <f>AB40+AB48</f>
        <v>1762</v>
      </c>
      <c r="AC50" s="487"/>
      <c r="AD50" s="115"/>
      <c r="AE50" s="144">
        <f>AE40+AE48</f>
        <v>954</v>
      </c>
      <c r="AF50" s="145"/>
      <c r="AG50" s="146">
        <f>AG40+AG48</f>
        <v>612</v>
      </c>
      <c r="AH50" s="208"/>
      <c r="AI50" s="208"/>
    </row>
    <row r="51" spans="1:35" ht="15" customHeight="1">
      <c r="A51"/>
      <c r="B51" s="84"/>
      <c r="C51" s="488"/>
      <c r="D51" s="488"/>
      <c r="E51" s="147"/>
      <c r="F51" s="411">
        <v>11</v>
      </c>
      <c r="G51" s="411"/>
      <c r="H51" s="125"/>
      <c r="I51" s="125"/>
      <c r="J51" s="411">
        <v>13</v>
      </c>
      <c r="K51" s="411"/>
      <c r="L51" s="125"/>
      <c r="M51" s="125"/>
      <c r="N51" s="411">
        <v>12</v>
      </c>
      <c r="O51" s="411"/>
      <c r="P51" s="125"/>
      <c r="Q51" s="125"/>
      <c r="R51" s="411">
        <v>13</v>
      </c>
      <c r="S51" s="411"/>
      <c r="T51" s="125"/>
      <c r="U51" s="125"/>
      <c r="V51" s="411">
        <v>7</v>
      </c>
      <c r="W51" s="411"/>
      <c r="X51" s="79"/>
      <c r="Y51" s="79"/>
      <c r="Z51" s="148">
        <f>SUM(F51:W51)</f>
        <v>56</v>
      </c>
      <c r="AA51" s="79"/>
      <c r="AB51" s="88"/>
      <c r="AC51" s="88"/>
      <c r="AD51" s="89"/>
      <c r="AE51" s="149">
        <v>800</v>
      </c>
      <c r="AF51" s="2"/>
      <c r="AG51" s="149">
        <v>550</v>
      </c>
      <c r="AH51" s="208"/>
      <c r="AI51" s="208"/>
    </row>
    <row r="52" spans="1:35" ht="18">
      <c r="A52"/>
      <c r="B52" s="150"/>
      <c r="C52" s="150"/>
      <c r="D52" s="151" t="s">
        <v>45</v>
      </c>
      <c r="E52" s="152"/>
      <c r="F52" s="482">
        <v>8</v>
      </c>
      <c r="G52" s="482"/>
      <c r="H52" s="153"/>
      <c r="I52" s="153"/>
      <c r="J52" s="482">
        <v>11</v>
      </c>
      <c r="K52" s="482"/>
      <c r="L52" s="153"/>
      <c r="M52" s="153"/>
      <c r="N52" s="482">
        <v>13</v>
      </c>
      <c r="O52" s="482"/>
      <c r="P52" s="153"/>
      <c r="Q52" s="153"/>
      <c r="R52" s="482">
        <v>12</v>
      </c>
      <c r="S52" s="482"/>
      <c r="T52" s="153"/>
      <c r="U52" s="153"/>
      <c r="V52" s="482">
        <v>7</v>
      </c>
      <c r="W52" s="482"/>
      <c r="X52" s="153"/>
      <c r="Y52" s="153"/>
      <c r="Z52" s="154">
        <f>SUM(F52:W52)</f>
        <v>51</v>
      </c>
      <c r="AA52" s="79"/>
      <c r="AB52" s="155"/>
      <c r="AC52" s="155"/>
      <c r="AD52" s="89"/>
      <c r="AE52" s="483">
        <f>AE50+AG50</f>
        <v>1566</v>
      </c>
      <c r="AF52" s="484"/>
      <c r="AG52" s="485"/>
      <c r="AH52" s="208"/>
      <c r="AI52" s="208"/>
    </row>
    <row r="53" spans="1:35" ht="16.5" customHeight="1">
      <c r="A53"/>
      <c r="B53" s="499" t="s">
        <v>46</v>
      </c>
      <c r="C53" s="499"/>
      <c r="D53" s="500"/>
      <c r="E53" s="143"/>
      <c r="F53" s="501">
        <f>F50+F31</f>
        <v>36</v>
      </c>
      <c r="G53" s="502"/>
      <c r="H53" s="156"/>
      <c r="I53" s="157"/>
      <c r="J53" s="502">
        <f>J50+J31</f>
        <v>38</v>
      </c>
      <c r="K53" s="502"/>
      <c r="L53" s="158"/>
      <c r="M53" s="157"/>
      <c r="N53" s="502">
        <f>N50+N31</f>
        <v>35</v>
      </c>
      <c r="O53" s="502"/>
      <c r="P53" s="156"/>
      <c r="Q53" s="157"/>
      <c r="R53" s="502">
        <f>R50+R31</f>
        <v>34</v>
      </c>
      <c r="S53" s="502"/>
      <c r="T53" s="156"/>
      <c r="U53" s="157"/>
      <c r="V53" s="502">
        <f>V50+V31</f>
        <v>28</v>
      </c>
      <c r="W53" s="502"/>
      <c r="X53" s="156"/>
      <c r="Y53" s="159"/>
      <c r="Z53" s="160">
        <f>Z50+Z31</f>
        <v>171</v>
      </c>
      <c r="AA53" s="156"/>
      <c r="AB53" s="493">
        <f>AB50+AB31</f>
        <v>5370</v>
      </c>
      <c r="AC53" s="493"/>
      <c r="AD53" s="161"/>
      <c r="AE53" s="494">
        <f>AE51+AG51</f>
        <v>1350</v>
      </c>
      <c r="AF53" s="495"/>
      <c r="AG53" s="496"/>
      <c r="AH53" s="208"/>
      <c r="AI53" s="208"/>
    </row>
    <row r="54" spans="1:35" ht="16.5" customHeight="1">
      <c r="A54"/>
      <c r="B54" s="570" t="s">
        <v>47</v>
      </c>
      <c r="C54" s="570"/>
      <c r="D54" s="570"/>
      <c r="E54" s="162"/>
      <c r="F54" s="497">
        <v>35</v>
      </c>
      <c r="G54" s="497"/>
      <c r="H54" s="163"/>
      <c r="I54" s="163"/>
      <c r="J54" s="497">
        <v>36</v>
      </c>
      <c r="K54" s="497"/>
      <c r="L54" s="163"/>
      <c r="M54" s="163"/>
      <c r="N54" s="497">
        <v>36</v>
      </c>
      <c r="O54" s="497"/>
      <c r="P54" s="163"/>
      <c r="Q54" s="163"/>
      <c r="R54" s="497">
        <v>35</v>
      </c>
      <c r="S54" s="497"/>
      <c r="T54" s="163"/>
      <c r="U54" s="163"/>
      <c r="V54" s="497">
        <v>29</v>
      </c>
      <c r="W54" s="497"/>
      <c r="X54" s="163"/>
      <c r="Y54" s="164"/>
      <c r="Z54" s="165">
        <f>SUM(F54:V54)</f>
        <v>171</v>
      </c>
      <c r="AA54" s="166"/>
      <c r="AB54" s="498"/>
      <c r="AC54" s="498"/>
      <c r="AD54" s="167"/>
      <c r="AE54" s="168"/>
      <c r="AF54" s="169"/>
      <c r="AG54" s="170"/>
      <c r="AH54" s="208"/>
      <c r="AI54" s="208"/>
    </row>
    <row r="55" spans="1:35" ht="16.5" customHeight="1">
      <c r="A55"/>
      <c r="B55" s="171"/>
      <c r="C55" s="171"/>
      <c r="D55" s="171"/>
      <c r="E55" s="171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86"/>
      <c r="Z55" s="148"/>
      <c r="AA55" s="125"/>
      <c r="AB55" s="167"/>
      <c r="AC55" s="167"/>
      <c r="AD55" s="167"/>
      <c r="AE55" s="66"/>
      <c r="AF55" s="66"/>
      <c r="AG55" s="66"/>
      <c r="AH55" s="208"/>
      <c r="AI55" s="208"/>
    </row>
    <row r="56" spans="1:35" ht="15.75" customHeight="1">
      <c r="A56"/>
      <c r="B56" s="512" t="s">
        <v>48</v>
      </c>
      <c r="C56" s="512"/>
      <c r="D56" s="172"/>
      <c r="E56" s="33"/>
      <c r="F56" s="513">
        <v>2</v>
      </c>
      <c r="G56" s="514"/>
      <c r="H56" s="173">
        <v>2</v>
      </c>
      <c r="I56" s="134"/>
      <c r="J56" s="514">
        <v>2</v>
      </c>
      <c r="K56" s="514"/>
      <c r="L56" s="173">
        <v>2</v>
      </c>
      <c r="M56" s="134"/>
      <c r="N56" s="514">
        <v>2</v>
      </c>
      <c r="O56" s="514"/>
      <c r="P56" s="173">
        <v>1.79</v>
      </c>
      <c r="Q56" s="174"/>
      <c r="R56" s="514">
        <v>2</v>
      </c>
      <c r="S56" s="514"/>
      <c r="T56" s="173">
        <v>2</v>
      </c>
      <c r="U56" s="175"/>
      <c r="V56" s="514">
        <v>2</v>
      </c>
      <c r="W56" s="514"/>
      <c r="X56" s="176">
        <f>(V56)*(V$10/AE$1)</f>
        <v>1.5789473684210527</v>
      </c>
      <c r="Y56" s="11"/>
      <c r="Z56" s="177">
        <v>10</v>
      </c>
      <c r="AA56" s="25"/>
      <c r="AB56" s="503">
        <v>300</v>
      </c>
      <c r="AC56" s="503"/>
      <c r="AD56" s="38"/>
      <c r="AE56" s="178"/>
      <c r="AF56" s="179"/>
      <c r="AG56" s="180"/>
      <c r="AH56" s="208"/>
      <c r="AI56" s="208"/>
    </row>
    <row r="57" spans="1:35" ht="19.5" customHeight="1">
      <c r="A57"/>
      <c r="B57" s="504" t="s">
        <v>49</v>
      </c>
      <c r="C57" s="504"/>
      <c r="D57" s="505"/>
      <c r="E57" s="181"/>
      <c r="F57" s="506" t="s">
        <v>50</v>
      </c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11"/>
      <c r="Z57" s="11"/>
      <c r="AA57" s="25"/>
      <c r="AB57" s="508">
        <v>10</v>
      </c>
      <c r="AC57" s="508"/>
      <c r="AD57" s="38"/>
      <c r="AE57" s="178"/>
      <c r="AF57" s="179"/>
      <c r="AG57" s="180"/>
      <c r="AH57" s="208"/>
      <c r="AI57" s="208"/>
    </row>
    <row r="58" spans="1:35" ht="17.399999999999999">
      <c r="A58"/>
      <c r="B58" s="509" t="s">
        <v>51</v>
      </c>
      <c r="C58" s="509"/>
      <c r="D58" s="72"/>
      <c r="E58" s="33"/>
      <c r="F58" s="510">
        <v>0.5</v>
      </c>
      <c r="G58" s="511"/>
      <c r="H58" s="182"/>
      <c r="I58" s="134"/>
      <c r="J58" s="511">
        <v>0.5</v>
      </c>
      <c r="K58" s="511"/>
      <c r="L58" s="182"/>
      <c r="M58" s="134"/>
      <c r="N58" s="511">
        <v>0.5</v>
      </c>
      <c r="O58" s="511"/>
      <c r="P58" s="182"/>
      <c r="Q58" s="134"/>
      <c r="R58" s="511"/>
      <c r="S58" s="511"/>
      <c r="T58" s="182"/>
      <c r="U58" s="134"/>
      <c r="V58" s="511"/>
      <c r="W58" s="511"/>
      <c r="X58" s="182"/>
      <c r="Y58" s="11"/>
      <c r="Z58" s="183">
        <v>1.5</v>
      </c>
      <c r="AA58" s="25"/>
      <c r="AB58" s="520">
        <v>45</v>
      </c>
      <c r="AC58" s="520"/>
      <c r="AD58" s="161"/>
      <c r="AE58" s="184"/>
      <c r="AF58" s="184"/>
      <c r="AG58" s="184"/>
      <c r="AH58" s="208"/>
      <c r="AI58" s="208"/>
    </row>
    <row r="59" spans="1:35" ht="18.75" customHeight="1">
      <c r="A59"/>
      <c r="B59" s="521" t="s">
        <v>52</v>
      </c>
      <c r="C59" s="521"/>
      <c r="D59" s="185"/>
      <c r="E59" s="186"/>
      <c r="F59" s="522">
        <f>F53+F56+F58</f>
        <v>38.5</v>
      </c>
      <c r="G59" s="522"/>
      <c r="H59" s="187"/>
      <c r="I59" s="134"/>
      <c r="J59" s="522">
        <f>J53+J56+J58</f>
        <v>40.5</v>
      </c>
      <c r="K59" s="522"/>
      <c r="L59" s="187"/>
      <c r="M59" s="134"/>
      <c r="N59" s="523">
        <f>N53+N56+N58</f>
        <v>37.5</v>
      </c>
      <c r="O59" s="523"/>
      <c r="P59" s="218"/>
      <c r="Q59" s="219"/>
      <c r="R59" s="523">
        <f>R53+R56+R58</f>
        <v>36</v>
      </c>
      <c r="S59" s="523"/>
      <c r="T59" s="188"/>
      <c r="U59" s="134"/>
      <c r="V59" s="522">
        <f>V53+V56+V58</f>
        <v>30</v>
      </c>
      <c r="W59" s="522"/>
      <c r="X59" s="187"/>
      <c r="Y59" s="189"/>
      <c r="Z59" s="190">
        <f>F59+J59+N59+R59+V59</f>
        <v>182.5</v>
      </c>
      <c r="AA59" s="25"/>
      <c r="AB59" s="524">
        <f>AB53+AB56+AB58+AB57</f>
        <v>5725</v>
      </c>
      <c r="AC59" s="524"/>
      <c r="AD59" s="38"/>
      <c r="AE59" s="2"/>
      <c r="AF59" s="2"/>
      <c r="AG59" s="2"/>
      <c r="AH59" s="208"/>
      <c r="AI59" s="208"/>
    </row>
    <row r="60" spans="1:35" ht="41.25" customHeight="1" thickBot="1">
      <c r="A60"/>
      <c r="B60" s="515" t="s">
        <v>66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7"/>
      <c r="Q60" s="220"/>
      <c r="R60" s="191"/>
      <c r="S60" s="191"/>
      <c r="T60" s="192"/>
      <c r="U60" s="191"/>
      <c r="V60" s="193"/>
      <c r="W60" s="193"/>
      <c r="X60" s="191"/>
      <c r="Y60" s="191"/>
      <c r="Z60" s="191"/>
      <c r="AA60" s="191"/>
      <c r="AB60" s="191"/>
      <c r="AC60" s="194"/>
      <c r="AD60" s="38"/>
      <c r="AE60" s="2"/>
      <c r="AF60" s="2"/>
      <c r="AG60" s="2"/>
      <c r="AH60" s="208"/>
      <c r="AI60" s="208"/>
    </row>
    <row r="61" spans="1:35" s="209" customFormat="1" ht="15.75" customHeight="1">
      <c r="A61"/>
      <c r="B61" s="195" t="s">
        <v>174</v>
      </c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7"/>
      <c r="N61" s="198"/>
      <c r="O61" s="198"/>
      <c r="P61" s="200" t="s">
        <v>75</v>
      </c>
      <c r="Q61" s="221"/>
      <c r="R61" s="196"/>
      <c r="S61" s="196"/>
      <c r="T61" s="200" t="s">
        <v>76</v>
      </c>
      <c r="U61" s="196"/>
      <c r="V61" s="198"/>
      <c r="W61" s="84"/>
      <c r="X61" s="197"/>
      <c r="Y61" s="197"/>
      <c r="Z61" s="196"/>
      <c r="AA61" s="196"/>
      <c r="AB61" s="199"/>
      <c r="AC61" s="199"/>
      <c r="AD61" s="89"/>
      <c r="AE61" s="2"/>
      <c r="AF61" s="2"/>
      <c r="AG61" s="2"/>
    </row>
    <row r="62" spans="1:35" ht="9" customHeight="1">
      <c r="A62"/>
      <c r="B62" s="195"/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6"/>
      <c r="N62" s="84"/>
      <c r="O62" s="84"/>
      <c r="P62" s="196"/>
      <c r="Q62" s="196"/>
      <c r="R62" s="196"/>
      <c r="S62" s="196"/>
      <c r="T62" s="196"/>
      <c r="U62" s="196"/>
      <c r="V62" s="84"/>
      <c r="W62" s="84"/>
      <c r="X62" s="196"/>
      <c r="Y62" s="196"/>
      <c r="Z62" s="196"/>
      <c r="AA62" s="196"/>
      <c r="AB62" s="199"/>
      <c r="AC62" s="199"/>
      <c r="AD62" s="89"/>
      <c r="AE62" s="2"/>
      <c r="AF62" s="2"/>
      <c r="AG62" s="2"/>
    </row>
    <row r="63" spans="1:35" ht="15.75" customHeight="1">
      <c r="A63"/>
      <c r="B63" s="518" t="s">
        <v>186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 t="s">
        <v>187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205"/>
      <c r="C65" s="196"/>
      <c r="D65" s="196"/>
      <c r="E65" s="196"/>
      <c r="F65" s="84"/>
      <c r="G65" s="84"/>
      <c r="H65" s="196"/>
      <c r="I65" s="196"/>
      <c r="J65" s="84"/>
      <c r="K65" s="519" t="s">
        <v>175</v>
      </c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  <row r="66" spans="1:33" ht="15.75" customHeight="1">
      <c r="A66"/>
      <c r="B66" s="207"/>
      <c r="C66" s="207"/>
      <c r="D66" s="207"/>
      <c r="E66" s="207"/>
      <c r="F66" s="207"/>
      <c r="G66" s="207"/>
      <c r="H66" s="207"/>
      <c r="I66" s="207"/>
      <c r="J66" s="207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89"/>
      <c r="AE66" s="206"/>
      <c r="AF66" s="2"/>
      <c r="AG66" s="2"/>
    </row>
  </sheetData>
  <mergeCells count="307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F37:G37"/>
    <mergeCell ref="J37:K37"/>
    <mergeCell ref="N37:O37"/>
    <mergeCell ref="R37:S37"/>
    <mergeCell ref="V37:W37"/>
    <mergeCell ref="AB37:AC37"/>
    <mergeCell ref="AB35:AC35"/>
    <mergeCell ref="F36:G36"/>
    <mergeCell ref="J36:K36"/>
    <mergeCell ref="N36:O36"/>
    <mergeCell ref="R36:S36"/>
    <mergeCell ref="V36:W36"/>
    <mergeCell ref="AB36:AC36"/>
    <mergeCell ref="F38:G38"/>
    <mergeCell ref="J38:K38"/>
    <mergeCell ref="N38:O38"/>
    <mergeCell ref="R38:S38"/>
    <mergeCell ref="AB38:AC38"/>
    <mergeCell ref="F39:G39"/>
    <mergeCell ref="J39:K39"/>
    <mergeCell ref="N39:O39"/>
    <mergeCell ref="R39:S39"/>
    <mergeCell ref="V39:W39"/>
    <mergeCell ref="B42:D42"/>
    <mergeCell ref="C43:D43"/>
    <mergeCell ref="F43:G43"/>
    <mergeCell ref="J43:K43"/>
    <mergeCell ref="N43:O43"/>
    <mergeCell ref="R43:S43"/>
    <mergeCell ref="AB39:AC39"/>
    <mergeCell ref="B40:D40"/>
    <mergeCell ref="F40:G40"/>
    <mergeCell ref="J40:K40"/>
    <mergeCell ref="N40:O40"/>
    <mergeCell ref="R40:S40"/>
    <mergeCell ref="V40:W40"/>
    <mergeCell ref="AB40:AC40"/>
    <mergeCell ref="V43:W43"/>
    <mergeCell ref="AB43:AC43"/>
    <mergeCell ref="C44:D44"/>
    <mergeCell ref="F44:G44"/>
    <mergeCell ref="J44:K44"/>
    <mergeCell ref="N44:O44"/>
    <mergeCell ref="R44:S44"/>
    <mergeCell ref="V44:W44"/>
    <mergeCell ref="AB44:AC44"/>
    <mergeCell ref="AB45:AC45"/>
    <mergeCell ref="C46:D46"/>
    <mergeCell ref="F46:G46"/>
    <mergeCell ref="J46:K46"/>
    <mergeCell ref="N46:O46"/>
    <mergeCell ref="R46:S46"/>
    <mergeCell ref="AB46:AC46"/>
    <mergeCell ref="C45:D45"/>
    <mergeCell ref="F45:G45"/>
    <mergeCell ref="J45:K45"/>
    <mergeCell ref="N45:O45"/>
    <mergeCell ref="R45:S45"/>
    <mergeCell ref="V45:W45"/>
    <mergeCell ref="AB47:AC47"/>
    <mergeCell ref="AE47:AG47"/>
    <mergeCell ref="B48:D48"/>
    <mergeCell ref="F48:G48"/>
    <mergeCell ref="J48:K48"/>
    <mergeCell ref="N48:O48"/>
    <mergeCell ref="R48:S48"/>
    <mergeCell ref="V48:W48"/>
    <mergeCell ref="AB48:AC48"/>
    <mergeCell ref="C47:D47"/>
    <mergeCell ref="F47:G47"/>
    <mergeCell ref="J47:K47"/>
    <mergeCell ref="N47:O47"/>
    <mergeCell ref="R47:S47"/>
    <mergeCell ref="V47:W47"/>
    <mergeCell ref="F52:G52"/>
    <mergeCell ref="J52:K52"/>
    <mergeCell ref="N52:O52"/>
    <mergeCell ref="R52:S52"/>
    <mergeCell ref="V52:W52"/>
    <mergeCell ref="AE52:AG52"/>
    <mergeCell ref="AB50:AC50"/>
    <mergeCell ref="C51:D51"/>
    <mergeCell ref="F51:G51"/>
    <mergeCell ref="J51:K51"/>
    <mergeCell ref="N51:O51"/>
    <mergeCell ref="R51:S51"/>
    <mergeCell ref="V51:W51"/>
    <mergeCell ref="B50:D50"/>
    <mergeCell ref="F50:G50"/>
    <mergeCell ref="J50:K50"/>
    <mergeCell ref="N50:O50"/>
    <mergeCell ref="R50:S50"/>
    <mergeCell ref="V50:W50"/>
    <mergeCell ref="AB53:AC53"/>
    <mergeCell ref="AE53:AG53"/>
    <mergeCell ref="B54:D54"/>
    <mergeCell ref="F54:G54"/>
    <mergeCell ref="J54:K54"/>
    <mergeCell ref="N54:O54"/>
    <mergeCell ref="R54:S54"/>
    <mergeCell ref="V54:W54"/>
    <mergeCell ref="AB54:AC54"/>
    <mergeCell ref="B53:D53"/>
    <mergeCell ref="F53:G53"/>
    <mergeCell ref="J53:K53"/>
    <mergeCell ref="N53:O53"/>
    <mergeCell ref="R53:S53"/>
    <mergeCell ref="V53:W53"/>
    <mergeCell ref="AB56:AC56"/>
    <mergeCell ref="B57:D57"/>
    <mergeCell ref="F57:X57"/>
    <mergeCell ref="AB57:AC57"/>
    <mergeCell ref="B58:C58"/>
    <mergeCell ref="F58:G58"/>
    <mergeCell ref="J58:K58"/>
    <mergeCell ref="N58:O58"/>
    <mergeCell ref="R58:S58"/>
    <mergeCell ref="V58:W58"/>
    <mergeCell ref="B56:C56"/>
    <mergeCell ref="F56:G56"/>
    <mergeCell ref="J56:K56"/>
    <mergeCell ref="N56:O56"/>
    <mergeCell ref="R56:S56"/>
    <mergeCell ref="V56:W56"/>
    <mergeCell ref="B60:P60"/>
    <mergeCell ref="B63:Z63"/>
    <mergeCell ref="K65:AC66"/>
    <mergeCell ref="AB58:AC58"/>
    <mergeCell ref="B59:C59"/>
    <mergeCell ref="F59:G59"/>
    <mergeCell ref="J59:K59"/>
    <mergeCell ref="N59:O59"/>
    <mergeCell ref="R59:S59"/>
    <mergeCell ref="V59:W59"/>
    <mergeCell ref="AB59:AC59"/>
  </mergeCells>
  <conditionalFormatting sqref="H33:H39 H41:H47">
    <cfRule type="cellIs" dxfId="105" priority="5" stopIfTrue="1" operator="equal">
      <formula>0</formula>
    </cfRule>
  </conditionalFormatting>
  <conditionalFormatting sqref="H41:H42 H13:H30 L13:L30 X13:X30 P13:P31 T13:T31 I30 Q30 U30 H33">
    <cfRule type="cellIs" dxfId="104" priority="4" stopIfTrue="1" operator="equal">
      <formula>0</formula>
    </cfRule>
  </conditionalFormatting>
  <conditionalFormatting sqref="H41:H47 L33:L39 P33:P39 T33:T47 X33:X47 H34:H39 L41:L47 P41:P47">
    <cfRule type="cellIs" dxfId="103" priority="3" stopIfTrue="1" operator="equal">
      <formula>0</formula>
    </cfRule>
  </conditionalFormatting>
  <conditionalFormatting sqref="H48">
    <cfRule type="cellIs" dxfId="102" priority="1" stopIfTrue="1" operator="equal">
      <formula>0</formula>
    </cfRule>
  </conditionalFormatting>
  <conditionalFormatting sqref="Q33:Q39 U33:U39 I33:I45 H41:H42 Q44:Q45 U44:U45">
    <cfRule type="cellIs" dxfId="101" priority="2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3B46-7564-4BF6-9129-0BA18D7E7156}">
  <sheetPr>
    <pageSetUpPr fitToPage="1"/>
  </sheetPr>
  <dimension ref="A1:AI70"/>
  <sheetViews>
    <sheetView view="pageBreakPreview" topLeftCell="A43" zoomScale="70" zoomScaleNormal="70" zoomScaleSheetLayoutView="70" workbookViewId="0">
      <selection activeCell="J6" sqref="J6:L6"/>
    </sheetView>
  </sheetViews>
  <sheetFormatPr defaultColWidth="5.69921875" defaultRowHeight="14.4"/>
  <cols>
    <col min="1" max="1" width="5.69921875" style="208"/>
    <col min="2" max="2" width="5.69921875" style="215"/>
    <col min="3" max="3" width="41.5976562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170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F13+J13+N13+R13+V13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F14+J14+N14+R14+V14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23</v>
      </c>
      <c r="K32" s="278"/>
      <c r="L32" s="278" t="s">
        <v>71</v>
      </c>
      <c r="M32" s="86"/>
      <c r="N32" s="278">
        <v>21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146</v>
      </c>
      <c r="AF33" s="413"/>
      <c r="AG33" s="343" t="s">
        <v>147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136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2</v>
      </c>
      <c r="G36" s="423"/>
      <c r="H36" s="231">
        <f t="shared" si="7"/>
        <v>2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1" si="12">F36+J36+N36+R36+V36</f>
        <v>3</v>
      </c>
      <c r="AA36" s="79"/>
      <c r="AB36" s="418">
        <f t="shared" ref="AB36:AB42" si="13">F36*F$8+J36*J$8+N36*N$8+R36*R$8+V36*V$8</f>
        <v>102</v>
      </c>
      <c r="AC36" s="419"/>
      <c r="AD36" s="115"/>
      <c r="AE36" s="269">
        <f t="shared" ref="AE36:AE40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137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98</v>
      </c>
      <c r="AC37" s="419"/>
      <c r="AD37" s="115"/>
      <c r="AE37" s="269">
        <f t="shared" si="14"/>
        <v>98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138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38"/>
      <c r="O38" s="439"/>
      <c r="P38" s="231">
        <f t="shared" si="9"/>
        <v>0</v>
      </c>
      <c r="Q38" s="73"/>
      <c r="R38" s="440">
        <v>1</v>
      </c>
      <c r="S38" s="441"/>
      <c r="T38" s="231">
        <f t="shared" si="10"/>
        <v>0.89473684210526316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/>
      <c r="AF38" s="2"/>
      <c r="AG38" s="230">
        <f>AB38</f>
        <v>30</v>
      </c>
      <c r="AH38" s="208"/>
      <c r="AI38" s="208"/>
    </row>
    <row r="39" spans="1:35" ht="24.9" customHeight="1">
      <c r="A39" s="116"/>
      <c r="B39" s="236">
        <v>21</v>
      </c>
      <c r="C39" s="444" t="s">
        <v>40</v>
      </c>
      <c r="D39" s="445"/>
      <c r="E39" s="112"/>
      <c r="F39" s="280"/>
      <c r="G39" s="281"/>
      <c r="H39" s="233"/>
      <c r="I39" s="73"/>
      <c r="J39" s="312"/>
      <c r="K39" s="313"/>
      <c r="L39" s="231"/>
      <c r="M39" s="74"/>
      <c r="N39" s="448">
        <v>1</v>
      </c>
      <c r="O39" s="449"/>
      <c r="P39" s="231">
        <f t="shared" si="9"/>
        <v>0.89473684210526316</v>
      </c>
      <c r="Q39" s="73"/>
      <c r="R39" s="448"/>
      <c r="S39" s="449"/>
      <c r="T39" s="231"/>
      <c r="U39" s="73"/>
      <c r="V39" s="324"/>
      <c r="W39" s="266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>
        <v>30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444" t="s">
        <v>99</v>
      </c>
      <c r="D40" s="445"/>
      <c r="E40" s="112"/>
      <c r="F40" s="280"/>
      <c r="G40" s="281"/>
      <c r="H40" s="233"/>
      <c r="I40" s="73"/>
      <c r="J40" s="312"/>
      <c r="K40" s="313"/>
      <c r="L40" s="231"/>
      <c r="M40" s="74"/>
      <c r="N40" s="448">
        <v>1</v>
      </c>
      <c r="O40" s="449"/>
      <c r="P40" s="231">
        <f t="shared" si="9"/>
        <v>0.89473684210526316</v>
      </c>
      <c r="Q40" s="73"/>
      <c r="R40" s="325"/>
      <c r="S40" s="326"/>
      <c r="T40" s="231"/>
      <c r="U40" s="73"/>
      <c r="V40" s="324"/>
      <c r="W40" s="266"/>
      <c r="X40" s="225"/>
      <c r="Y40" s="79"/>
      <c r="Z40" s="226">
        <f t="shared" si="12"/>
        <v>1</v>
      </c>
      <c r="AA40" s="79"/>
      <c r="AB40" s="418">
        <f t="shared" si="13"/>
        <v>30</v>
      </c>
      <c r="AC40" s="419"/>
      <c r="AD40" s="115"/>
      <c r="AE40" s="229">
        <f t="shared" si="14"/>
        <v>30</v>
      </c>
      <c r="AF40" s="2"/>
      <c r="AG40" s="230"/>
      <c r="AH40" s="208"/>
      <c r="AI40" s="208"/>
    </row>
    <row r="41" spans="1:35" ht="24.9" customHeight="1">
      <c r="A41" s="116"/>
      <c r="B41" s="236">
        <v>23</v>
      </c>
      <c r="C41" s="444" t="s">
        <v>139</v>
      </c>
      <c r="D41" s="445"/>
      <c r="E41" s="112"/>
      <c r="F41" s="280"/>
      <c r="G41" s="281"/>
      <c r="H41" s="233">
        <f t="shared" si="7"/>
        <v>0</v>
      </c>
      <c r="I41" s="73"/>
      <c r="J41" s="446">
        <v>1</v>
      </c>
      <c r="K41" s="447"/>
      <c r="L41" s="231">
        <f t="shared" si="8"/>
        <v>1</v>
      </c>
      <c r="M41" s="74"/>
      <c r="N41" s="446">
        <v>1</v>
      </c>
      <c r="O41" s="447"/>
      <c r="P41" s="231">
        <f t="shared" si="9"/>
        <v>0.89473684210526316</v>
      </c>
      <c r="Q41" s="73"/>
      <c r="R41" s="446">
        <v>4</v>
      </c>
      <c r="S41" s="447"/>
      <c r="T41" s="231">
        <f t="shared" si="10"/>
        <v>3.5789473684210527</v>
      </c>
      <c r="U41" s="73"/>
      <c r="V41" s="426"/>
      <c r="W41" s="427"/>
      <c r="X41" s="225"/>
      <c r="Y41" s="79"/>
      <c r="Z41" s="226">
        <f t="shared" si="12"/>
        <v>6</v>
      </c>
      <c r="AA41" s="79"/>
      <c r="AB41" s="418">
        <f t="shared" si="13"/>
        <v>184</v>
      </c>
      <c r="AC41" s="419"/>
      <c r="AD41" s="115"/>
      <c r="AE41" s="229"/>
      <c r="AF41" s="2"/>
      <c r="AG41" s="230">
        <f t="shared" ref="AG41:AG42" si="15">AB41</f>
        <v>184</v>
      </c>
      <c r="AH41" s="208"/>
      <c r="AI41" s="208"/>
    </row>
    <row r="42" spans="1:35" ht="24.9" customHeight="1">
      <c r="A42" s="116"/>
      <c r="B42" s="70">
        <v>24</v>
      </c>
      <c r="C42" s="420" t="s">
        <v>140</v>
      </c>
      <c r="D42" s="421"/>
      <c r="E42" s="112"/>
      <c r="F42" s="434"/>
      <c r="G42" s="435"/>
      <c r="H42" s="233">
        <f t="shared" si="7"/>
        <v>0</v>
      </c>
      <c r="I42" s="73"/>
      <c r="J42" s="440"/>
      <c r="K42" s="441"/>
      <c r="L42" s="231">
        <f t="shared" si="8"/>
        <v>0</v>
      </c>
      <c r="M42" s="74"/>
      <c r="N42" s="440"/>
      <c r="O42" s="441"/>
      <c r="P42" s="231">
        <f t="shared" si="9"/>
        <v>0</v>
      </c>
      <c r="Q42" s="73"/>
      <c r="R42" s="440">
        <v>1</v>
      </c>
      <c r="S42" s="441"/>
      <c r="T42" s="231">
        <f t="shared" si="10"/>
        <v>0.89473684210526316</v>
      </c>
      <c r="U42" s="73"/>
      <c r="V42" s="455"/>
      <c r="W42" s="456"/>
      <c r="X42" s="237"/>
      <c r="Y42" s="79"/>
      <c r="Z42" s="238">
        <f>F42+J42+N42+R42+V42</f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4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6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19</v>
      </c>
      <c r="AA43" s="79"/>
      <c r="AB43" s="402">
        <f>SUM(AB35:AC42)</f>
        <v>606</v>
      </c>
      <c r="AC43" s="454"/>
      <c r="AD43" s="115"/>
      <c r="AE43" s="121">
        <f>SUM(AE35:AE42)</f>
        <v>362</v>
      </c>
      <c r="AF43" s="122"/>
      <c r="AG43" s="123">
        <f>SUM(AG35:AG42)</f>
        <v>244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459" t="s">
        <v>142</v>
      </c>
      <c r="D46" s="460"/>
      <c r="E46" s="129"/>
      <c r="F46" s="461">
        <v>3</v>
      </c>
      <c r="G46" s="462"/>
      <c r="H46" s="240">
        <f t="shared" ref="H46:H50" si="16">((F46)*(F$10/AE$1))</f>
        <v>3</v>
      </c>
      <c r="I46" s="73"/>
      <c r="J46" s="463">
        <v>2</v>
      </c>
      <c r="K46" s="464"/>
      <c r="L46" s="300">
        <f t="shared" ref="L46:L50" si="17">(J46)*(J$10/AE$1)</f>
        <v>2</v>
      </c>
      <c r="M46" s="84"/>
      <c r="N46" s="463">
        <v>2</v>
      </c>
      <c r="O46" s="464"/>
      <c r="P46" s="316">
        <f t="shared" ref="P46:P50" si="18">N46*(N$10/AE$1)</f>
        <v>1.7894736842105263</v>
      </c>
      <c r="Q46" s="84"/>
      <c r="R46" s="463"/>
      <c r="S46" s="464"/>
      <c r="T46" s="130">
        <f>R46*(R$10/AE$1)</f>
        <v>0</v>
      </c>
      <c r="U46" s="84"/>
      <c r="V46" s="457"/>
      <c r="W46" s="458"/>
      <c r="X46" s="303">
        <f>V46*(V$10/AE$1)</f>
        <v>0</v>
      </c>
      <c r="Y46" s="84"/>
      <c r="Z46" s="317">
        <f>F46+J46+N46+R46+V46</f>
        <v>7</v>
      </c>
      <c r="AA46" s="79"/>
      <c r="AB46" s="418">
        <f>F46*F$8+J46*J$8+N46*N$8+R46*R$8+V46*V$8</f>
        <v>230</v>
      </c>
      <c r="AC46" s="419"/>
      <c r="AD46" s="115"/>
      <c r="AE46" s="243">
        <f>F46*F$8+J46*J$8+N46*N$8+R46*R$8</f>
        <v>230</v>
      </c>
      <c r="AF46" s="2"/>
      <c r="AG46" s="245"/>
      <c r="AH46" s="208"/>
      <c r="AI46" s="208"/>
    </row>
    <row r="47" spans="1:35" ht="24.9" customHeight="1">
      <c r="A47"/>
      <c r="B47" s="314">
        <v>26</v>
      </c>
      <c r="C47" s="328" t="s">
        <v>143</v>
      </c>
      <c r="D47" s="329"/>
      <c r="E47" s="129"/>
      <c r="F47" s="424">
        <v>3</v>
      </c>
      <c r="G47" s="425"/>
      <c r="H47" s="240">
        <f t="shared" si="16"/>
        <v>3</v>
      </c>
      <c r="I47" s="73"/>
      <c r="J47" s="322">
        <v>2</v>
      </c>
      <c r="K47" s="323"/>
      <c r="L47" s="300">
        <f t="shared" si="17"/>
        <v>2</v>
      </c>
      <c r="M47" s="84"/>
      <c r="N47" s="424">
        <v>2</v>
      </c>
      <c r="O47" s="425"/>
      <c r="P47" s="316">
        <f t="shared" si="18"/>
        <v>1.7894736842105263</v>
      </c>
      <c r="Q47" s="84"/>
      <c r="R47" s="322"/>
      <c r="S47" s="323"/>
      <c r="T47" s="60"/>
      <c r="U47" s="84"/>
      <c r="V47" s="279"/>
      <c r="W47" s="291"/>
      <c r="X47" s="304"/>
      <c r="Y47" s="84"/>
      <c r="Z47" s="317">
        <f t="shared" ref="Z47:Z51" si="19">F47+J47+N47+R47+V47</f>
        <v>7</v>
      </c>
      <c r="AA47" s="79"/>
      <c r="AB47" s="418">
        <f t="shared" ref="AB47:AB51" si="20">F47*F$8+J47*J$8+N47*N$8+R47*R$8+V47*V$8</f>
        <v>230</v>
      </c>
      <c r="AC47" s="419"/>
      <c r="AD47" s="115"/>
      <c r="AE47" s="243">
        <f t="shared" ref="AE47" si="21">F47*F$8+J47*J$8+N47*N$8+R47*R$8</f>
        <v>230</v>
      </c>
      <c r="AF47" s="2"/>
      <c r="AG47" s="315"/>
      <c r="AH47" s="208"/>
      <c r="AI47" s="208"/>
    </row>
    <row r="48" spans="1:35" ht="24.9" customHeight="1">
      <c r="A48"/>
      <c r="B48" s="314">
        <v>27</v>
      </c>
      <c r="C48" s="328" t="s">
        <v>144</v>
      </c>
      <c r="D48" s="329"/>
      <c r="E48" s="129"/>
      <c r="F48" s="424"/>
      <c r="G48" s="425"/>
      <c r="H48" s="299"/>
      <c r="I48" s="73"/>
      <c r="J48" s="322">
        <v>2</v>
      </c>
      <c r="K48" s="323"/>
      <c r="L48" s="300">
        <f t="shared" si="17"/>
        <v>2</v>
      </c>
      <c r="M48" s="84"/>
      <c r="N48" s="448">
        <v>1</v>
      </c>
      <c r="O48" s="449"/>
      <c r="P48" s="316">
        <f t="shared" si="18"/>
        <v>0.89473684210526316</v>
      </c>
      <c r="Q48" s="84"/>
      <c r="R48" s="322"/>
      <c r="S48" s="323"/>
      <c r="T48" s="60"/>
      <c r="U48" s="84"/>
      <c r="V48" s="279"/>
      <c r="W48" s="291"/>
      <c r="X48" s="304"/>
      <c r="Y48" s="84"/>
      <c r="Z48" s="317">
        <f t="shared" si="19"/>
        <v>3</v>
      </c>
      <c r="AA48" s="79"/>
      <c r="AB48" s="418">
        <f t="shared" si="20"/>
        <v>98</v>
      </c>
      <c r="AC48" s="419"/>
      <c r="AD48" s="115"/>
      <c r="AE48" s="243">
        <f>AB48</f>
        <v>98</v>
      </c>
      <c r="AF48" s="2"/>
      <c r="AG48" s="315"/>
      <c r="AH48" s="208"/>
      <c r="AI48" s="208"/>
    </row>
    <row r="49" spans="1:35" ht="24.9" customHeight="1">
      <c r="A49"/>
      <c r="B49" s="314">
        <v>28</v>
      </c>
      <c r="C49" s="328" t="s">
        <v>145</v>
      </c>
      <c r="D49" s="329"/>
      <c r="E49" s="129"/>
      <c r="F49" s="282"/>
      <c r="G49" s="283"/>
      <c r="H49" s="299"/>
      <c r="I49" s="73"/>
      <c r="J49" s="282"/>
      <c r="K49" s="283"/>
      <c r="L49" s="300">
        <f t="shared" si="17"/>
        <v>0</v>
      </c>
      <c r="M49" s="84"/>
      <c r="N49" s="465">
        <v>1</v>
      </c>
      <c r="O49" s="466"/>
      <c r="P49" s="316">
        <f t="shared" si="18"/>
        <v>0.89473684210526316</v>
      </c>
      <c r="Q49" s="84"/>
      <c r="R49" s="465">
        <v>2</v>
      </c>
      <c r="S49" s="466"/>
      <c r="T49" s="249">
        <f>R49*(R$10/AE$1)</f>
        <v>1.7894736842105263</v>
      </c>
      <c r="U49" s="84"/>
      <c r="V49" s="280"/>
      <c r="W49" s="319"/>
      <c r="X49" s="304"/>
      <c r="Y49" s="84"/>
      <c r="Z49" s="317">
        <f t="shared" si="19"/>
        <v>3</v>
      </c>
      <c r="AA49" s="79"/>
      <c r="AB49" s="418">
        <f t="shared" si="20"/>
        <v>90</v>
      </c>
      <c r="AC49" s="419"/>
      <c r="AD49" s="115"/>
      <c r="AE49" s="243"/>
      <c r="AF49" s="2"/>
      <c r="AG49" s="315">
        <f>AB49</f>
        <v>90</v>
      </c>
      <c r="AH49" s="208"/>
      <c r="AI49" s="208"/>
    </row>
    <row r="50" spans="1:35" ht="24.9" customHeight="1">
      <c r="A50"/>
      <c r="B50" s="250">
        <v>29</v>
      </c>
      <c r="C50" s="328" t="s">
        <v>141</v>
      </c>
      <c r="D50" s="329"/>
      <c r="E50" s="129"/>
      <c r="F50" s="467"/>
      <c r="G50" s="468"/>
      <c r="H50" s="251">
        <f t="shared" si="16"/>
        <v>0</v>
      </c>
      <c r="I50" s="73"/>
      <c r="J50" s="469">
        <v>2</v>
      </c>
      <c r="K50" s="470"/>
      <c r="L50" s="318">
        <f t="shared" si="17"/>
        <v>2</v>
      </c>
      <c r="M50" s="84"/>
      <c r="N50" s="471">
        <v>2</v>
      </c>
      <c r="O50" s="472"/>
      <c r="P50" s="316">
        <f t="shared" si="18"/>
        <v>1.7894736842105263</v>
      </c>
      <c r="Q50" s="84"/>
      <c r="R50" s="471">
        <v>6</v>
      </c>
      <c r="S50" s="472"/>
      <c r="T50" s="249">
        <f>R50*(R$10/AE$1)</f>
        <v>5.3684210526315788</v>
      </c>
      <c r="U50" s="84"/>
      <c r="V50" s="391"/>
      <c r="W50" s="391"/>
      <c r="X50" s="304">
        <f>V50*(V$10/AE$1)</f>
        <v>0</v>
      </c>
      <c r="Y50" s="84"/>
      <c r="Z50" s="317">
        <f t="shared" si="19"/>
        <v>10</v>
      </c>
      <c r="AA50" s="79"/>
      <c r="AB50" s="418">
        <f t="shared" si="20"/>
        <v>308</v>
      </c>
      <c r="AC50" s="419"/>
      <c r="AD50" s="115"/>
      <c r="AE50" s="253">
        <v>90</v>
      </c>
      <c r="AF50" s="2"/>
      <c r="AG50" s="254">
        <v>210</v>
      </c>
      <c r="AH50" s="208"/>
      <c r="AI50" s="208"/>
    </row>
    <row r="51" spans="1:35" ht="24.9" customHeight="1">
      <c r="A51"/>
      <c r="B51" s="258">
        <v>30</v>
      </c>
      <c r="C51" s="476" t="s">
        <v>172</v>
      </c>
      <c r="D51" s="477"/>
      <c r="E51" s="136"/>
      <c r="F51" s="478"/>
      <c r="G51" s="479"/>
      <c r="H51" s="137">
        <f>(F51)*(F$10/AE$1)</f>
        <v>0</v>
      </c>
      <c r="I51" s="20"/>
      <c r="J51" s="478"/>
      <c r="K51" s="479"/>
      <c r="L51" s="137">
        <f>J51*(J$10/AE$1)</f>
        <v>0</v>
      </c>
      <c r="M51" s="22"/>
      <c r="N51" s="422"/>
      <c r="O51" s="423"/>
      <c r="P51" s="237">
        <f>N51*(N$10/AE$1)</f>
        <v>0</v>
      </c>
      <c r="Q51" s="20"/>
      <c r="R51" s="422"/>
      <c r="S51" s="423"/>
      <c r="T51" s="45">
        <f>R51*(R$10/AE$1)</f>
        <v>0</v>
      </c>
      <c r="U51" s="20"/>
      <c r="V51" s="480">
        <v>7</v>
      </c>
      <c r="W51" s="481"/>
      <c r="X51" s="249">
        <f>V51*(V$10/AE$1)</f>
        <v>5.5263157894736841</v>
      </c>
      <c r="Y51" s="134"/>
      <c r="Z51" s="317">
        <f t="shared" si="19"/>
        <v>7</v>
      </c>
      <c r="AA51" s="135"/>
      <c r="AB51" s="418">
        <f t="shared" si="20"/>
        <v>196</v>
      </c>
      <c r="AC51" s="419"/>
      <c r="AD51" s="115"/>
      <c r="AE51" s="473" t="s">
        <v>42</v>
      </c>
      <c r="AF51" s="474"/>
      <c r="AG51" s="475"/>
      <c r="AH51" s="208"/>
      <c r="AI51" s="208"/>
    </row>
    <row r="52" spans="1:35" ht="24.9" customHeight="1">
      <c r="A52"/>
      <c r="B52" s="450" t="s">
        <v>43</v>
      </c>
      <c r="C52" s="450"/>
      <c r="D52" s="451"/>
      <c r="E52" s="118"/>
      <c r="F52" s="416">
        <f>SUM(F46:G51)</f>
        <v>6</v>
      </c>
      <c r="G52" s="417"/>
      <c r="H52" s="76"/>
      <c r="I52" s="77"/>
      <c r="J52" s="417">
        <f>SUM(J46:K51)</f>
        <v>8</v>
      </c>
      <c r="K52" s="417"/>
      <c r="L52" s="78"/>
      <c r="M52" s="79"/>
      <c r="N52" s="417">
        <f>SUM(N46:O51)</f>
        <v>8</v>
      </c>
      <c r="O52" s="417"/>
      <c r="P52" s="78"/>
      <c r="Q52" s="79"/>
      <c r="R52" s="417">
        <f>SUM(R46:S51)</f>
        <v>8</v>
      </c>
      <c r="S52" s="417"/>
      <c r="T52" s="78"/>
      <c r="U52" s="79"/>
      <c r="V52" s="452">
        <v>7</v>
      </c>
      <c r="W52" s="453"/>
      <c r="X52" s="78"/>
      <c r="Y52" s="94"/>
      <c r="Z52" s="82">
        <f>SUM(Z46:Z51)</f>
        <v>37</v>
      </c>
      <c r="AA52" s="93"/>
      <c r="AB52" s="402">
        <f>SUM(AB46:AC51)</f>
        <v>1152</v>
      </c>
      <c r="AC52" s="454"/>
      <c r="AD52" s="115"/>
      <c r="AE52" s="121">
        <f>SUM(AE46:AE51)</f>
        <v>648</v>
      </c>
      <c r="AF52" s="122"/>
      <c r="AG52" s="123">
        <f>SUM(AG46:AG51)</f>
        <v>300</v>
      </c>
      <c r="AH52" s="208"/>
      <c r="AI52" s="208"/>
    </row>
    <row r="53" spans="1:35" ht="18">
      <c r="A53"/>
      <c r="B53" s="138"/>
      <c r="C53" s="138"/>
      <c r="D53" s="138"/>
      <c r="E53" s="125"/>
      <c r="F53" s="139">
        <f>F43+F52</f>
        <v>11</v>
      </c>
      <c r="G53" s="139"/>
      <c r="H53" s="140"/>
      <c r="I53" s="140"/>
      <c r="J53" s="139">
        <f>J43+J52</f>
        <v>12</v>
      </c>
      <c r="K53" s="139"/>
      <c r="L53" s="140"/>
      <c r="M53" s="140"/>
      <c r="N53" s="139">
        <f>N43+N52</f>
        <v>12</v>
      </c>
      <c r="O53" s="139"/>
      <c r="P53" s="140"/>
      <c r="Q53" s="140"/>
      <c r="R53" s="139">
        <f>R43+R52</f>
        <v>14</v>
      </c>
      <c r="S53" s="139"/>
      <c r="T53" s="140"/>
      <c r="U53" s="140"/>
      <c r="V53" s="139" t="e">
        <f ca="1">V43+V52</f>
        <v>#REF!</v>
      </c>
      <c r="W53" s="139"/>
      <c r="X53" s="140"/>
      <c r="Y53" s="140"/>
      <c r="Z53" s="139" t="e">
        <f ca="1">SUM(F53:X53)</f>
        <v>#REF!</v>
      </c>
      <c r="AA53" s="79"/>
      <c r="AB53" s="141"/>
      <c r="AC53" s="141"/>
      <c r="AD53" s="115"/>
      <c r="AE53" s="2"/>
      <c r="AF53" s="2"/>
      <c r="AG53" s="142"/>
      <c r="AH53" s="208"/>
      <c r="AI53" s="208"/>
    </row>
    <row r="54" spans="1:35" ht="19.5" customHeight="1" thickBot="1">
      <c r="A54"/>
      <c r="B54" s="489" t="s">
        <v>44</v>
      </c>
      <c r="C54" s="489"/>
      <c r="D54" s="490"/>
      <c r="E54" s="143"/>
      <c r="F54" s="491">
        <f>F43+F52</f>
        <v>11</v>
      </c>
      <c r="G54" s="492"/>
      <c r="H54" s="93"/>
      <c r="I54" s="79"/>
      <c r="J54" s="492">
        <f>J43+J52</f>
        <v>12</v>
      </c>
      <c r="K54" s="492"/>
      <c r="L54" s="93"/>
      <c r="M54" s="79"/>
      <c r="N54" s="492">
        <f>N43+N52</f>
        <v>12</v>
      </c>
      <c r="O54" s="492"/>
      <c r="P54" s="93"/>
      <c r="Q54" s="79"/>
      <c r="R54" s="492">
        <f>R43+R52</f>
        <v>14</v>
      </c>
      <c r="S54" s="492"/>
      <c r="T54" s="93"/>
      <c r="U54" s="79"/>
      <c r="V54" s="492">
        <f>V52</f>
        <v>7</v>
      </c>
      <c r="W54" s="492"/>
      <c r="X54" s="93"/>
      <c r="Y54" s="94"/>
      <c r="Z54" s="95">
        <f>Z52+Z43</f>
        <v>56</v>
      </c>
      <c r="AA54" s="93"/>
      <c r="AB54" s="486">
        <f>AB43+AB52</f>
        <v>1758</v>
      </c>
      <c r="AC54" s="487"/>
      <c r="AD54" s="115"/>
      <c r="AE54" s="144">
        <f>AE43+AE52</f>
        <v>1010</v>
      </c>
      <c r="AF54" s="145"/>
      <c r="AG54" s="146">
        <f>AG43+AG52</f>
        <v>544</v>
      </c>
      <c r="AH54" s="208"/>
      <c r="AI54" s="208"/>
    </row>
    <row r="55" spans="1:35" ht="15" customHeight="1">
      <c r="A55"/>
      <c r="B55" s="84"/>
      <c r="C55" s="488"/>
      <c r="D55" s="488"/>
      <c r="E55" s="147"/>
      <c r="F55" s="411">
        <v>11</v>
      </c>
      <c r="G55" s="411"/>
      <c r="H55" s="125"/>
      <c r="I55" s="125"/>
      <c r="J55" s="411">
        <v>13</v>
      </c>
      <c r="K55" s="411"/>
      <c r="L55" s="125"/>
      <c r="M55" s="125"/>
      <c r="N55" s="411">
        <v>12</v>
      </c>
      <c r="O55" s="411"/>
      <c r="P55" s="125"/>
      <c r="Q55" s="125"/>
      <c r="R55" s="411">
        <v>13</v>
      </c>
      <c r="S55" s="411"/>
      <c r="T55" s="125"/>
      <c r="U55" s="125"/>
      <c r="V55" s="411">
        <v>7</v>
      </c>
      <c r="W55" s="411"/>
      <c r="X55" s="79"/>
      <c r="Y55" s="79"/>
      <c r="Z55" s="148">
        <f>SUM(F55:W55)</f>
        <v>56</v>
      </c>
      <c r="AA55" s="79"/>
      <c r="AB55" s="88"/>
      <c r="AC55" s="88"/>
      <c r="AD55" s="89"/>
      <c r="AE55" s="149">
        <v>900</v>
      </c>
      <c r="AF55" s="2"/>
      <c r="AG55" s="149">
        <v>390</v>
      </c>
      <c r="AH55" s="208"/>
      <c r="AI55" s="208"/>
    </row>
    <row r="56" spans="1:35" ht="18">
      <c r="A56"/>
      <c r="B56" s="150"/>
      <c r="C56" s="150"/>
      <c r="D56" s="151" t="s">
        <v>45</v>
      </c>
      <c r="E56" s="152"/>
      <c r="F56" s="482">
        <v>8</v>
      </c>
      <c r="G56" s="482"/>
      <c r="H56" s="153"/>
      <c r="I56" s="153"/>
      <c r="J56" s="482">
        <v>11</v>
      </c>
      <c r="K56" s="482"/>
      <c r="L56" s="153"/>
      <c r="M56" s="153"/>
      <c r="N56" s="482">
        <v>13</v>
      </c>
      <c r="O56" s="482"/>
      <c r="P56" s="153"/>
      <c r="Q56" s="153"/>
      <c r="R56" s="482">
        <v>12</v>
      </c>
      <c r="S56" s="482"/>
      <c r="T56" s="153"/>
      <c r="U56" s="153"/>
      <c r="V56" s="482">
        <v>7</v>
      </c>
      <c r="W56" s="482"/>
      <c r="X56" s="153"/>
      <c r="Y56" s="153"/>
      <c r="Z56" s="154">
        <f>SUM(F56:W56)</f>
        <v>51</v>
      </c>
      <c r="AA56" s="79"/>
      <c r="AB56" s="155"/>
      <c r="AC56" s="155"/>
      <c r="AD56" s="89"/>
      <c r="AE56" s="483">
        <f>AE54+AG54</f>
        <v>1554</v>
      </c>
      <c r="AF56" s="484"/>
      <c r="AG56" s="485"/>
      <c r="AH56" s="208"/>
      <c r="AI56" s="208"/>
    </row>
    <row r="57" spans="1:35" ht="16.5" customHeight="1">
      <c r="A57"/>
      <c r="B57" s="499" t="s">
        <v>46</v>
      </c>
      <c r="C57" s="499"/>
      <c r="D57" s="500"/>
      <c r="E57" s="143"/>
      <c r="F57" s="501">
        <f>F54+F31</f>
        <v>36</v>
      </c>
      <c r="G57" s="502"/>
      <c r="H57" s="156"/>
      <c r="I57" s="157"/>
      <c r="J57" s="502">
        <f>J54+J31</f>
        <v>37</v>
      </c>
      <c r="K57" s="502"/>
      <c r="L57" s="158"/>
      <c r="M57" s="157"/>
      <c r="N57" s="502">
        <f>N54+N31</f>
        <v>35</v>
      </c>
      <c r="O57" s="502"/>
      <c r="P57" s="156"/>
      <c r="Q57" s="157"/>
      <c r="R57" s="502">
        <f>R54+R31</f>
        <v>35</v>
      </c>
      <c r="S57" s="502"/>
      <c r="T57" s="156"/>
      <c r="U57" s="157"/>
      <c r="V57" s="502">
        <f>V54+V31</f>
        <v>28</v>
      </c>
      <c r="W57" s="502"/>
      <c r="X57" s="156"/>
      <c r="Y57" s="159"/>
      <c r="Z57" s="160">
        <f>Z54+Z31</f>
        <v>171</v>
      </c>
      <c r="AA57" s="156"/>
      <c r="AB57" s="493">
        <f>AB54+AB31</f>
        <v>5366</v>
      </c>
      <c r="AC57" s="493"/>
      <c r="AD57" s="161"/>
      <c r="AE57" s="494">
        <f>AE55+AG55</f>
        <v>1290</v>
      </c>
      <c r="AF57" s="495"/>
      <c r="AG57" s="496"/>
      <c r="AH57" s="208"/>
      <c r="AI57" s="208"/>
    </row>
    <row r="58" spans="1:35" ht="16.5" customHeight="1">
      <c r="A58"/>
      <c r="B58" s="497" t="s">
        <v>47</v>
      </c>
      <c r="C58" s="497"/>
      <c r="D58" s="497"/>
      <c r="E58" s="162"/>
      <c r="F58" s="497">
        <v>35</v>
      </c>
      <c r="G58" s="497"/>
      <c r="H58" s="163"/>
      <c r="I58" s="163"/>
      <c r="J58" s="497">
        <v>36</v>
      </c>
      <c r="K58" s="497"/>
      <c r="L58" s="163"/>
      <c r="M58" s="163"/>
      <c r="N58" s="497">
        <v>36</v>
      </c>
      <c r="O58" s="497"/>
      <c r="P58" s="163"/>
      <c r="Q58" s="163"/>
      <c r="R58" s="497">
        <v>35</v>
      </c>
      <c r="S58" s="497"/>
      <c r="T58" s="163"/>
      <c r="U58" s="163"/>
      <c r="V58" s="497">
        <v>29</v>
      </c>
      <c r="W58" s="497"/>
      <c r="X58" s="163"/>
      <c r="Y58" s="164"/>
      <c r="Z58" s="165">
        <f>SUM(F58:V58)</f>
        <v>171</v>
      </c>
      <c r="AA58" s="166"/>
      <c r="AB58" s="498"/>
      <c r="AC58" s="498"/>
      <c r="AD58" s="167"/>
      <c r="AE58" s="168"/>
      <c r="AF58" s="169"/>
      <c r="AG58" s="170"/>
      <c r="AH58" s="208"/>
      <c r="AI58" s="208"/>
    </row>
    <row r="59" spans="1:35" ht="16.5" customHeight="1">
      <c r="A59"/>
      <c r="B59" s="171"/>
      <c r="C59" s="171"/>
      <c r="D59" s="171"/>
      <c r="E59" s="171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86"/>
      <c r="Z59" s="148"/>
      <c r="AA59" s="125"/>
      <c r="AB59" s="167"/>
      <c r="AC59" s="167"/>
      <c r="AD59" s="167"/>
      <c r="AE59" s="66"/>
      <c r="AF59" s="66"/>
      <c r="AG59" s="66"/>
      <c r="AH59" s="208"/>
      <c r="AI59" s="208"/>
    </row>
    <row r="60" spans="1:35" ht="15.75" customHeight="1">
      <c r="A60"/>
      <c r="B60" s="512" t="s">
        <v>48</v>
      </c>
      <c r="C60" s="512"/>
      <c r="D60" s="172"/>
      <c r="E60" s="33"/>
      <c r="F60" s="513">
        <v>2</v>
      </c>
      <c r="G60" s="514"/>
      <c r="H60" s="173">
        <v>2</v>
      </c>
      <c r="I60" s="134"/>
      <c r="J60" s="514">
        <v>2</v>
      </c>
      <c r="K60" s="514"/>
      <c r="L60" s="173">
        <v>2</v>
      </c>
      <c r="M60" s="134"/>
      <c r="N60" s="514">
        <v>2</v>
      </c>
      <c r="O60" s="514"/>
      <c r="P60" s="173">
        <v>1.79</v>
      </c>
      <c r="Q60" s="174"/>
      <c r="R60" s="514">
        <v>2</v>
      </c>
      <c r="S60" s="514"/>
      <c r="T60" s="173">
        <v>1.79</v>
      </c>
      <c r="U60" s="175"/>
      <c r="V60" s="514">
        <v>2</v>
      </c>
      <c r="W60" s="514"/>
      <c r="X60" s="176">
        <v>1.58</v>
      </c>
      <c r="Y60" s="11"/>
      <c r="Z60" s="177">
        <v>10</v>
      </c>
      <c r="AA60" s="25"/>
      <c r="AB60" s="503">
        <v>300</v>
      </c>
      <c r="AC60" s="503"/>
      <c r="AD60" s="38"/>
      <c r="AE60" s="178"/>
      <c r="AF60" s="179"/>
      <c r="AG60" s="180"/>
      <c r="AH60" s="208"/>
      <c r="AI60" s="208"/>
    </row>
    <row r="61" spans="1:35" ht="19.5" customHeight="1">
      <c r="A61"/>
      <c r="B61" s="504" t="s">
        <v>49</v>
      </c>
      <c r="C61" s="504"/>
      <c r="D61" s="505"/>
      <c r="E61" s="181"/>
      <c r="F61" s="506" t="s">
        <v>50</v>
      </c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11"/>
      <c r="Z61" s="11"/>
      <c r="AA61" s="25"/>
      <c r="AB61" s="508">
        <v>10</v>
      </c>
      <c r="AC61" s="508"/>
      <c r="AD61" s="38"/>
      <c r="AE61" s="178"/>
      <c r="AF61" s="179"/>
      <c r="AG61" s="180"/>
      <c r="AH61" s="208"/>
      <c r="AI61" s="208"/>
    </row>
    <row r="62" spans="1:35" ht="17.399999999999999">
      <c r="A62"/>
      <c r="B62" s="509" t="s">
        <v>51</v>
      </c>
      <c r="C62" s="509"/>
      <c r="D62" s="72"/>
      <c r="E62" s="33"/>
      <c r="F62" s="510">
        <v>0.5</v>
      </c>
      <c r="G62" s="511"/>
      <c r="H62" s="182"/>
      <c r="I62" s="134"/>
      <c r="J62" s="511">
        <v>0.5</v>
      </c>
      <c r="K62" s="511"/>
      <c r="L62" s="182"/>
      <c r="M62" s="134"/>
      <c r="N62" s="511">
        <v>0.5</v>
      </c>
      <c r="O62" s="511"/>
      <c r="P62" s="182"/>
      <c r="Q62" s="134"/>
      <c r="R62" s="511"/>
      <c r="S62" s="511"/>
      <c r="T62" s="182"/>
      <c r="U62" s="134"/>
      <c r="V62" s="511"/>
      <c r="W62" s="511"/>
      <c r="X62" s="182"/>
      <c r="Y62" s="11"/>
      <c r="Z62" s="183">
        <v>1.5</v>
      </c>
      <c r="AA62" s="25"/>
      <c r="AB62" s="520">
        <v>45</v>
      </c>
      <c r="AC62" s="520"/>
      <c r="AD62" s="161"/>
      <c r="AE62" s="184"/>
      <c r="AF62" s="184"/>
      <c r="AG62" s="184"/>
      <c r="AH62" s="208"/>
      <c r="AI62" s="208"/>
    </row>
    <row r="63" spans="1:35" ht="18.75" customHeight="1">
      <c r="A63"/>
      <c r="B63" s="521" t="s">
        <v>52</v>
      </c>
      <c r="C63" s="521"/>
      <c r="D63" s="185"/>
      <c r="E63" s="186"/>
      <c r="F63" s="522">
        <f>F57+F60+F62</f>
        <v>38.5</v>
      </c>
      <c r="G63" s="522"/>
      <c r="H63" s="187"/>
      <c r="I63" s="134"/>
      <c r="J63" s="522">
        <f>J57+J60+J62</f>
        <v>39.5</v>
      </c>
      <c r="K63" s="522"/>
      <c r="L63" s="187"/>
      <c r="M63" s="134"/>
      <c r="N63" s="523">
        <f>N57+N60+N62</f>
        <v>37.5</v>
      </c>
      <c r="O63" s="523"/>
      <c r="P63" s="218"/>
      <c r="Q63" s="219"/>
      <c r="R63" s="523">
        <f>R57+R60+R62</f>
        <v>37</v>
      </c>
      <c r="S63" s="523"/>
      <c r="T63" s="188"/>
      <c r="U63" s="134"/>
      <c r="V63" s="522">
        <f>V57+V60+V62</f>
        <v>30</v>
      </c>
      <c r="W63" s="522"/>
      <c r="X63" s="187"/>
      <c r="Y63" s="189"/>
      <c r="Z63" s="190">
        <f>F63+J63+N63+R63+V63</f>
        <v>182.5</v>
      </c>
      <c r="AA63" s="25"/>
      <c r="AB63" s="524">
        <f>AB57+AB60+AB61+AB62</f>
        <v>5721</v>
      </c>
      <c r="AC63" s="524"/>
      <c r="AD63" s="38"/>
      <c r="AE63" s="2"/>
      <c r="AF63" s="2"/>
      <c r="AG63" s="2"/>
      <c r="AH63" s="208"/>
      <c r="AI63" s="208"/>
    </row>
    <row r="64" spans="1:35" ht="37.5" customHeight="1" thickBot="1">
      <c r="A64"/>
      <c r="B64" s="515" t="s">
        <v>66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  <c r="Q64" s="220"/>
      <c r="R64" s="191"/>
      <c r="S64" s="191"/>
      <c r="T64" s="192"/>
      <c r="U64" s="191"/>
      <c r="V64" s="193"/>
      <c r="W64" s="193"/>
      <c r="X64" s="191"/>
      <c r="Y64" s="191"/>
      <c r="Z64" s="191"/>
      <c r="AA64" s="191"/>
      <c r="AB64" s="191"/>
      <c r="AC64" s="194"/>
      <c r="AD64" s="38"/>
      <c r="AE64" s="2"/>
      <c r="AF64" s="2"/>
      <c r="AG64" s="2"/>
      <c r="AH64" s="208"/>
      <c r="AI64" s="208"/>
    </row>
    <row r="65" spans="1:33" s="209" customFormat="1" ht="15.75" customHeight="1">
      <c r="A65"/>
      <c r="B65" s="195" t="s">
        <v>174</v>
      </c>
      <c r="C65" s="196"/>
      <c r="D65" s="196"/>
      <c r="E65" s="196"/>
      <c r="F65" s="84"/>
      <c r="G65" s="84"/>
      <c r="H65" s="196"/>
      <c r="I65" s="196"/>
      <c r="J65" s="84"/>
      <c r="K65" s="84"/>
      <c r="L65" s="196"/>
      <c r="M65" s="197"/>
      <c r="N65" s="198"/>
      <c r="O65" s="198"/>
      <c r="P65" s="200" t="s">
        <v>146</v>
      </c>
      <c r="Q65" s="221"/>
      <c r="R65" s="196"/>
      <c r="S65" s="196"/>
      <c r="T65" s="200" t="s">
        <v>147</v>
      </c>
      <c r="U65" s="196"/>
      <c r="V65" s="198"/>
      <c r="W65" s="84"/>
      <c r="X65" s="197"/>
      <c r="Y65" s="197"/>
      <c r="Z65" s="196"/>
      <c r="AA65" s="196"/>
      <c r="AB65" s="199"/>
      <c r="AC65" s="199"/>
      <c r="AD65" s="89"/>
      <c r="AE65" s="2"/>
      <c r="AF65" s="2"/>
      <c r="AG65" s="2"/>
    </row>
    <row r="66" spans="1:33" ht="9" customHeight="1">
      <c r="A66"/>
      <c r="B66" s="195"/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6"/>
      <c r="N66" s="84"/>
      <c r="O66" s="84"/>
      <c r="P66" s="196"/>
      <c r="Q66" s="196"/>
      <c r="R66" s="196"/>
      <c r="S66" s="196"/>
      <c r="T66" s="196"/>
      <c r="U66" s="196"/>
      <c r="V66" s="84"/>
      <c r="W66" s="8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518" t="s">
        <v>176</v>
      </c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Q67" s="200"/>
      <c r="R67" s="200"/>
      <c r="S67" s="200"/>
      <c r="U67" s="200"/>
      <c r="V67" s="200"/>
      <c r="X67" s="201"/>
      <c r="Y67" s="201"/>
      <c r="Z67" s="202"/>
      <c r="AA67" s="196"/>
      <c r="AB67" s="199"/>
      <c r="AC67" s="199"/>
      <c r="AD67" s="89"/>
      <c r="AE67" s="2"/>
      <c r="AF67" s="2"/>
      <c r="AG67" s="2"/>
    </row>
    <row r="68" spans="1:33" ht="17.399999999999999">
      <c r="A68"/>
      <c r="B68" s="275" t="s">
        <v>177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03"/>
      <c r="P68" s="201"/>
      <c r="Q68" s="201"/>
      <c r="R68" s="201"/>
      <c r="S68" s="201"/>
      <c r="T68" s="201"/>
      <c r="U68" s="201"/>
      <c r="V68" s="201"/>
      <c r="W68" s="204"/>
      <c r="X68" s="196"/>
      <c r="Y68" s="196"/>
      <c r="Z68" s="196"/>
      <c r="AA68" s="196"/>
      <c r="AB68" s="199"/>
      <c r="AC68" s="199"/>
      <c r="AD68" s="89"/>
      <c r="AE68" s="2"/>
      <c r="AF68" s="2"/>
      <c r="AG68" s="2"/>
    </row>
    <row r="69" spans="1:33" ht="15.6">
      <c r="A69"/>
      <c r="B69" s="205"/>
      <c r="C69" s="196"/>
      <c r="D69" s="196"/>
      <c r="E69" s="196"/>
      <c r="F69" s="84"/>
      <c r="G69" s="84"/>
      <c r="H69" s="196"/>
      <c r="I69" s="196"/>
      <c r="J69" s="84"/>
      <c r="K69" s="519" t="s">
        <v>175</v>
      </c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196"/>
      <c r="AA69" s="196"/>
      <c r="AB69" s="199"/>
      <c r="AC69" s="199"/>
      <c r="AD69" s="89"/>
      <c r="AE69" s="206"/>
      <c r="AF69" s="2"/>
      <c r="AG69" s="2"/>
    </row>
    <row r="70" spans="1:33" s="209" customFormat="1" ht="15.6">
      <c r="A70"/>
      <c r="B70" s="207"/>
      <c r="C70" s="207"/>
      <c r="D70" s="207"/>
      <c r="E70" s="207"/>
      <c r="F70" s="207"/>
      <c r="G70" s="207"/>
      <c r="H70" s="207"/>
      <c r="I70" s="207"/>
      <c r="J70" s="207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196"/>
      <c r="AA70" s="196"/>
      <c r="AB70" s="199"/>
      <c r="AC70" s="199"/>
      <c r="AD70" s="89"/>
      <c r="AE70" s="206"/>
      <c r="AF70" s="2"/>
      <c r="AG70" s="2"/>
    </row>
  </sheetData>
  <mergeCells count="319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1:AC41"/>
    <mergeCell ref="C42:D42"/>
    <mergeCell ref="F42:G42"/>
    <mergeCell ref="J42:K42"/>
    <mergeCell ref="N42:O42"/>
    <mergeCell ref="R42:S42"/>
    <mergeCell ref="V42:W42"/>
    <mergeCell ref="AB42:AC42"/>
    <mergeCell ref="N39:O39"/>
    <mergeCell ref="R39:S39"/>
    <mergeCell ref="AB39:AC39"/>
    <mergeCell ref="N40:O40"/>
    <mergeCell ref="AB40:AC40"/>
    <mergeCell ref="C41:D41"/>
    <mergeCell ref="J41:K41"/>
    <mergeCell ref="N41:O41"/>
    <mergeCell ref="R41:S41"/>
    <mergeCell ref="V41:W41"/>
    <mergeCell ref="F47:G47"/>
    <mergeCell ref="N47:O47"/>
    <mergeCell ref="AB47:AC47"/>
    <mergeCell ref="F48:G48"/>
    <mergeCell ref="N48:O48"/>
    <mergeCell ref="AB48:AC48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N49:O49"/>
    <mergeCell ref="R49:S49"/>
    <mergeCell ref="AB49:AC49"/>
    <mergeCell ref="F50:G50"/>
    <mergeCell ref="J50:K50"/>
    <mergeCell ref="N50:O50"/>
    <mergeCell ref="R50:S50"/>
    <mergeCell ref="V50:W50"/>
    <mergeCell ref="AB50:AC50"/>
    <mergeCell ref="AB51:AC51"/>
    <mergeCell ref="AE51:AG51"/>
    <mergeCell ref="B52:D52"/>
    <mergeCell ref="F52:G52"/>
    <mergeCell ref="J52:K52"/>
    <mergeCell ref="N52:O52"/>
    <mergeCell ref="R52:S52"/>
    <mergeCell ref="V52:W52"/>
    <mergeCell ref="AB52:AC52"/>
    <mergeCell ref="C51:D51"/>
    <mergeCell ref="F51:G51"/>
    <mergeCell ref="J51:K51"/>
    <mergeCell ref="N51:O51"/>
    <mergeCell ref="R51:S51"/>
    <mergeCell ref="V51:W51"/>
    <mergeCell ref="F56:G56"/>
    <mergeCell ref="J56:K56"/>
    <mergeCell ref="N56:O56"/>
    <mergeCell ref="R56:S56"/>
    <mergeCell ref="V56:W56"/>
    <mergeCell ref="AE56:AG56"/>
    <mergeCell ref="AB54:AC54"/>
    <mergeCell ref="C55:D55"/>
    <mergeCell ref="F55:G55"/>
    <mergeCell ref="J55:K55"/>
    <mergeCell ref="N55:O55"/>
    <mergeCell ref="R55:S55"/>
    <mergeCell ref="V55:W55"/>
    <mergeCell ref="B54:D54"/>
    <mergeCell ref="F54:G54"/>
    <mergeCell ref="J54:K54"/>
    <mergeCell ref="N54:O54"/>
    <mergeCell ref="R54:S54"/>
    <mergeCell ref="V54:W54"/>
    <mergeCell ref="F60:G60"/>
    <mergeCell ref="J60:K60"/>
    <mergeCell ref="N60:O60"/>
    <mergeCell ref="R60:S60"/>
    <mergeCell ref="V60:W60"/>
    <mergeCell ref="AB57:AC57"/>
    <mergeCell ref="AE57:AG57"/>
    <mergeCell ref="B58:D58"/>
    <mergeCell ref="F58:G58"/>
    <mergeCell ref="J58:K58"/>
    <mergeCell ref="N58:O58"/>
    <mergeCell ref="R58:S58"/>
    <mergeCell ref="V58:W58"/>
    <mergeCell ref="AB58:AC58"/>
    <mergeCell ref="B57:D57"/>
    <mergeCell ref="F57:G57"/>
    <mergeCell ref="J57:K57"/>
    <mergeCell ref="N57:O57"/>
    <mergeCell ref="R57:S57"/>
    <mergeCell ref="V57:W57"/>
    <mergeCell ref="B64:P64"/>
    <mergeCell ref="B67:O67"/>
    <mergeCell ref="K69:Y70"/>
    <mergeCell ref="C39:D39"/>
    <mergeCell ref="C40:D40"/>
    <mergeCell ref="AB62:AC62"/>
    <mergeCell ref="B63:C63"/>
    <mergeCell ref="F63:G63"/>
    <mergeCell ref="J63:K63"/>
    <mergeCell ref="N63:O63"/>
    <mergeCell ref="R63:S63"/>
    <mergeCell ref="V63:W63"/>
    <mergeCell ref="AB63:AC63"/>
    <mergeCell ref="AB60:AC60"/>
    <mergeCell ref="B61:D61"/>
    <mergeCell ref="F61:X61"/>
    <mergeCell ref="AB61:AC61"/>
    <mergeCell ref="B62:C62"/>
    <mergeCell ref="F62:G62"/>
    <mergeCell ref="J62:K62"/>
    <mergeCell ref="N62:O62"/>
    <mergeCell ref="R62:S62"/>
    <mergeCell ref="V62:W62"/>
    <mergeCell ref="B60:C60"/>
  </mergeCells>
  <conditionalFormatting sqref="H13:H30 L13:L30 X13:X30 P13:P31 T13:T31 I30 Q30 U30">
    <cfRule type="cellIs" dxfId="100" priority="1" stopIfTrue="1" operator="equal">
      <formula>0</formula>
    </cfRule>
  </conditionalFormatting>
  <conditionalFormatting sqref="H33:H39 H41:H47">
    <cfRule type="cellIs" dxfId="99" priority="10" stopIfTrue="1" operator="equal">
      <formula>0</formula>
    </cfRule>
  </conditionalFormatting>
  <conditionalFormatting sqref="H34:H42 H44:H51 L33:L51 P33:P51 T33:T51 X33:X51">
    <cfRule type="cellIs" dxfId="98" priority="3" stopIfTrue="1" operator="equal">
      <formula>0</formula>
    </cfRule>
  </conditionalFormatting>
  <conditionalFormatting sqref="H41:H42 H33">
    <cfRule type="cellIs" dxfId="97" priority="9" stopIfTrue="1" operator="equal">
      <formula>0</formula>
    </cfRule>
  </conditionalFormatting>
  <conditionalFormatting sqref="H41:H42 Q44:Q45 U44:U45">
    <cfRule type="cellIs" dxfId="96" priority="6" stopIfTrue="1" operator="equal">
      <formula>0</formula>
    </cfRule>
  </conditionalFormatting>
  <conditionalFormatting sqref="H41:H47">
    <cfRule type="cellIs" dxfId="95" priority="7" stopIfTrue="1" operator="equal">
      <formula>0</formula>
    </cfRule>
  </conditionalFormatting>
  <conditionalFormatting sqref="H48">
    <cfRule type="cellIs" dxfId="94" priority="4" stopIfTrue="1" operator="equal">
      <formula>0</formula>
    </cfRule>
  </conditionalFormatting>
  <conditionalFormatting sqref="Q33:Q42 U33:U42 I33:I50 H42 H44:H45 Q50 U50 H52">
    <cfRule type="cellIs" dxfId="93" priority="2" stopIfTrue="1" operator="equal">
      <formula>0</formula>
    </cfRule>
  </conditionalFormatting>
  <pageMargins left="0.25" right="0.25" top="0.75" bottom="0.75" header="0.3" footer="0.3"/>
  <pageSetup paperSize="9" scale="4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E99C-6F46-47D2-AE5D-B6B9620AD495}">
  <sheetPr>
    <pageSetUpPr fitToPage="1"/>
  </sheetPr>
  <dimension ref="A1:AI65"/>
  <sheetViews>
    <sheetView view="pageBreakPreview" topLeftCell="A36" zoomScale="85" zoomScaleNormal="70" zoomScaleSheetLayoutView="85" workbookViewId="0">
      <selection activeCell="AE54" sqref="AE54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6.59765625" style="209" customWidth="1"/>
    <col min="32" max="32" width="2.09765625" style="209" customWidth="1"/>
    <col min="33" max="33" width="7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126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127</v>
      </c>
      <c r="AF33" s="413"/>
      <c r="AG33" s="343" t="s">
        <v>128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129</v>
      </c>
      <c r="D35" s="429"/>
      <c r="E35" s="112"/>
      <c r="F35" s="430">
        <v>1</v>
      </c>
      <c r="G35" s="431"/>
      <c r="H35" s="223">
        <f t="shared" ref="H35:H40" si="7">((F35)*(F$10/AE$1))</f>
        <v>1</v>
      </c>
      <c r="I35" s="113"/>
      <c r="J35" s="430">
        <v>1</v>
      </c>
      <c r="K35" s="431"/>
      <c r="L35" s="223">
        <f t="shared" ref="L35:L40" si="8">(J35)*(J$10/AE$1)</f>
        <v>1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2</v>
      </c>
      <c r="AA35" s="96"/>
      <c r="AB35" s="418">
        <f>F35*F$8+J35*J$8+N35*N$8+R35*R$8+V35*V$8</f>
        <v>68</v>
      </c>
      <c r="AC35" s="419"/>
      <c r="AD35" s="115"/>
      <c r="AE35" s="228">
        <f>AB35</f>
        <v>68</v>
      </c>
      <c r="AF35" s="91"/>
      <c r="AG35" s="270"/>
      <c r="AH35" s="208"/>
      <c r="AI35" s="208"/>
    </row>
    <row r="36" spans="1:35" ht="24.9" customHeight="1">
      <c r="A36" s="116"/>
      <c r="B36" s="30">
        <v>19</v>
      </c>
      <c r="C36" s="420" t="s">
        <v>131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0" si="12">F36+J36+N36+R36+V36</f>
        <v>2</v>
      </c>
      <c r="AA36" s="79"/>
      <c r="AB36" s="418">
        <f t="shared" ref="AB36:AB40" si="13">F36*F$8+J36*J$8+N36*N$8+R36*R$8+V36*V$8</f>
        <v>68</v>
      </c>
      <c r="AC36" s="419"/>
      <c r="AD36" s="115"/>
      <c r="AE36" s="229">
        <f t="shared" ref="AE36:AE38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20</v>
      </c>
      <c r="C37" s="420" t="s">
        <v>132</v>
      </c>
      <c r="D37" s="421"/>
      <c r="E37" s="112"/>
      <c r="F37" s="422">
        <v>4</v>
      </c>
      <c r="G37" s="423"/>
      <c r="H37" s="231">
        <f t="shared" si="7"/>
        <v>4</v>
      </c>
      <c r="I37" s="73"/>
      <c r="J37" s="422">
        <v>4</v>
      </c>
      <c r="K37" s="423"/>
      <c r="L37" s="231">
        <f t="shared" si="8"/>
        <v>4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8</v>
      </c>
      <c r="AA37" s="79"/>
      <c r="AB37" s="418">
        <f t="shared" si="13"/>
        <v>272</v>
      </c>
      <c r="AC37" s="419"/>
      <c r="AD37" s="115"/>
      <c r="AE37" s="229">
        <f t="shared" si="14"/>
        <v>272</v>
      </c>
      <c r="AF37" s="2"/>
      <c r="AG37" s="230"/>
      <c r="AH37" s="208"/>
      <c r="AI37" s="208"/>
    </row>
    <row r="38" spans="1:35" ht="24.9" customHeight="1">
      <c r="A38" s="116"/>
      <c r="B38" s="30">
        <v>21</v>
      </c>
      <c r="C38" s="420" t="s">
        <v>99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/>
      <c r="S38" s="441"/>
      <c r="T38" s="231">
        <f t="shared" si="10"/>
        <v>0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>
        <f t="shared" si="14"/>
        <v>30</v>
      </c>
      <c r="AF38" s="2"/>
      <c r="AG38" s="230"/>
      <c r="AH38" s="208"/>
      <c r="AI38" s="208"/>
    </row>
    <row r="39" spans="1:35" ht="24.9" customHeight="1">
      <c r="A39" s="116"/>
      <c r="B39" s="236">
        <v>22</v>
      </c>
      <c r="C39" s="444" t="s">
        <v>40</v>
      </c>
      <c r="D39" s="445"/>
      <c r="E39" s="112"/>
      <c r="F39" s="280"/>
      <c r="G39" s="281"/>
      <c r="H39" s="233">
        <f t="shared" si="7"/>
        <v>0</v>
      </c>
      <c r="I39" s="73"/>
      <c r="J39" s="446"/>
      <c r="K39" s="447"/>
      <c r="L39" s="231">
        <f t="shared" si="8"/>
        <v>0</v>
      </c>
      <c r="M39" s="74"/>
      <c r="N39" s="446"/>
      <c r="O39" s="447"/>
      <c r="P39" s="231">
        <f t="shared" si="9"/>
        <v>0</v>
      </c>
      <c r="Q39" s="73"/>
      <c r="R39" s="446">
        <v>1</v>
      </c>
      <c r="S39" s="447"/>
      <c r="T39" s="231">
        <f t="shared" si="10"/>
        <v>0.89473684210526316</v>
      </c>
      <c r="U39" s="73"/>
      <c r="V39" s="426"/>
      <c r="W39" s="427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 t="shared" ref="AG39:AG40" si="15">AB39</f>
        <v>30</v>
      </c>
      <c r="AH39" s="208"/>
      <c r="AI39" s="208"/>
    </row>
    <row r="40" spans="1:35" ht="24.9" customHeight="1">
      <c r="A40" s="116"/>
      <c r="B40" s="236">
        <v>23</v>
      </c>
      <c r="C40" s="420" t="s">
        <v>130</v>
      </c>
      <c r="D40" s="421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3</v>
      </c>
      <c r="O40" s="441"/>
      <c r="P40" s="231">
        <f t="shared" si="9"/>
        <v>2.6842105263157894</v>
      </c>
      <c r="Q40" s="73"/>
      <c r="R40" s="440">
        <v>4</v>
      </c>
      <c r="S40" s="441"/>
      <c r="T40" s="231">
        <f t="shared" si="10"/>
        <v>3.5789473684210527</v>
      </c>
      <c r="U40" s="73"/>
      <c r="V40" s="455"/>
      <c r="W40" s="456"/>
      <c r="X40" s="237"/>
      <c r="Y40" s="79"/>
      <c r="Z40" s="226">
        <f t="shared" si="12"/>
        <v>7</v>
      </c>
      <c r="AA40" s="79"/>
      <c r="AB40" s="418">
        <f t="shared" si="13"/>
        <v>210</v>
      </c>
      <c r="AC40" s="419"/>
      <c r="AD40" s="115"/>
      <c r="AE40" s="311"/>
      <c r="AF40" s="2"/>
      <c r="AG40" s="230">
        <f t="shared" si="15"/>
        <v>210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6</v>
      </c>
      <c r="G41" s="417"/>
      <c r="H41" s="119"/>
      <c r="I41" s="77"/>
      <c r="J41" s="417">
        <f>SUM(J35:J40)</f>
        <v>6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21</v>
      </c>
      <c r="AA41" s="79"/>
      <c r="AB41" s="454">
        <f>SUM(AB35:AC40)</f>
        <v>678</v>
      </c>
      <c r="AC41" s="530"/>
      <c r="AD41" s="115"/>
      <c r="AE41" s="121">
        <f>SUM(AE35:AE40)</f>
        <v>438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287">
        <v>19</v>
      </c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24</v>
      </c>
      <c r="C44" s="526" t="s">
        <v>133</v>
      </c>
      <c r="D44" s="527"/>
      <c r="E44" s="129"/>
      <c r="F44" s="528">
        <v>3</v>
      </c>
      <c r="G44" s="529"/>
      <c r="H44" s="240">
        <f t="shared" ref="H44:H46" si="16">((F44)*(F$10/AE$1))</f>
        <v>3</v>
      </c>
      <c r="I44" s="73"/>
      <c r="J44" s="528">
        <v>3</v>
      </c>
      <c r="K44" s="529"/>
      <c r="L44" s="240">
        <f t="shared" ref="L44:L46" si="17">(J44)*(J$10/AE$1)</f>
        <v>3</v>
      </c>
      <c r="M44" s="84"/>
      <c r="N44" s="528">
        <v>4</v>
      </c>
      <c r="O44" s="529"/>
      <c r="P44" s="241">
        <f t="shared" ref="P44:P46" si="18">N44*(N$10/AE$1)</f>
        <v>3.5789473684210527</v>
      </c>
      <c r="Q44" s="84"/>
      <c r="R44" s="528">
        <v>4</v>
      </c>
      <c r="S44" s="529"/>
      <c r="T44" s="130">
        <f>R44*(R$10/AE$1)</f>
        <v>3.5789473684210527</v>
      </c>
      <c r="U44" s="84"/>
      <c r="V44" s="525"/>
      <c r="W44" s="525"/>
      <c r="X44" s="131">
        <f>V44*(V$10/AE$1)</f>
        <v>0</v>
      </c>
      <c r="Y44" s="84"/>
      <c r="Z44" s="242">
        <f>F44+J44+N44+R44+V44</f>
        <v>14</v>
      </c>
      <c r="AA44" s="79"/>
      <c r="AB44" s="418">
        <f>F44*F$8+J44*J$8+N44*N$8+R44*R$8+V44*V$8</f>
        <v>444</v>
      </c>
      <c r="AC44" s="419"/>
      <c r="AD44" s="115"/>
      <c r="AE44" s="243">
        <f>F44*F$8+J44*J$8+N44*N$8+R44*R$8</f>
        <v>444</v>
      </c>
      <c r="AF44" s="2"/>
      <c r="AG44" s="245"/>
      <c r="AH44" s="208"/>
      <c r="AI44" s="208"/>
    </row>
    <row r="45" spans="1:35" ht="24.9" customHeight="1">
      <c r="A45"/>
      <c r="B45" s="250">
        <v>25</v>
      </c>
      <c r="C45" s="259" t="s">
        <v>134</v>
      </c>
      <c r="D45" s="260"/>
      <c r="E45" s="129"/>
      <c r="F45" s="467">
        <v>2</v>
      </c>
      <c r="G45" s="468"/>
      <c r="H45" s="251">
        <f t="shared" si="16"/>
        <v>2</v>
      </c>
      <c r="I45" s="73"/>
      <c r="J45" s="467">
        <v>3</v>
      </c>
      <c r="K45" s="468"/>
      <c r="L45" s="252">
        <f t="shared" si="17"/>
        <v>3</v>
      </c>
      <c r="M45" s="84"/>
      <c r="N45" s="467">
        <v>4</v>
      </c>
      <c r="O45" s="468"/>
      <c r="P45" s="249">
        <f t="shared" si="18"/>
        <v>3.5789473684210527</v>
      </c>
      <c r="Q45" s="84"/>
      <c r="R45" s="467">
        <v>5</v>
      </c>
      <c r="S45" s="468"/>
      <c r="T45" s="249">
        <f>R45*(R$10/AE$1)</f>
        <v>4.4736842105263159</v>
      </c>
      <c r="U45" s="84"/>
      <c r="V45" s="391"/>
      <c r="W45" s="391"/>
      <c r="X45" s="132">
        <f>V45*(V$10/AE$1)</f>
        <v>0</v>
      </c>
      <c r="Y45" s="84"/>
      <c r="Z45" s="242">
        <f t="shared" ref="Z45:Z46" si="19">F45+J45+N45+R45+V45</f>
        <v>14</v>
      </c>
      <c r="AA45" s="79"/>
      <c r="AB45" s="418">
        <f t="shared" ref="AB45:AB46" si="20">F45*F$8+J45*J$8+N45*N$8+R45*R$8+V45*V$8</f>
        <v>440</v>
      </c>
      <c r="AC45" s="419"/>
      <c r="AD45" s="115"/>
      <c r="AE45" s="243"/>
      <c r="AF45" s="2"/>
      <c r="AG45" s="254">
        <f>F45*F8+J45*J8+N45*N8+R45*R8</f>
        <v>440</v>
      </c>
      <c r="AH45" s="208"/>
      <c r="AI45" s="208"/>
    </row>
    <row r="46" spans="1:35" ht="24.9" customHeight="1">
      <c r="A46"/>
      <c r="B46" s="258">
        <v>31</v>
      </c>
      <c r="C46" s="476" t="s">
        <v>172</v>
      </c>
      <c r="D46" s="477"/>
      <c r="E46" s="136"/>
      <c r="F46" s="478"/>
      <c r="G46" s="479"/>
      <c r="H46" s="137">
        <f t="shared" si="16"/>
        <v>0</v>
      </c>
      <c r="I46" s="20"/>
      <c r="J46" s="478"/>
      <c r="K46" s="479"/>
      <c r="L46" s="137">
        <f t="shared" si="17"/>
        <v>0</v>
      </c>
      <c r="M46" s="22"/>
      <c r="N46" s="422"/>
      <c r="O46" s="423"/>
      <c r="P46" s="47">
        <f t="shared" si="18"/>
        <v>0</v>
      </c>
      <c r="Q46" s="20"/>
      <c r="R46" s="422"/>
      <c r="S46" s="423"/>
      <c r="T46" s="249">
        <f t="shared" ref="T46" si="21">R46*(R$10/AE$1)</f>
        <v>0</v>
      </c>
      <c r="U46" s="20"/>
      <c r="V46" s="480">
        <v>7</v>
      </c>
      <c r="W46" s="481"/>
      <c r="X46" s="249">
        <f>V46*(V$10/AE$1)</f>
        <v>5.5263157894736841</v>
      </c>
      <c r="Y46" s="134"/>
      <c r="Z46" s="242">
        <f t="shared" si="19"/>
        <v>7</v>
      </c>
      <c r="AA46" s="135"/>
      <c r="AB46" s="418">
        <f t="shared" si="20"/>
        <v>196</v>
      </c>
      <c r="AC46" s="419"/>
      <c r="AD46" s="115"/>
      <c r="AE46" s="473" t="s">
        <v>42</v>
      </c>
      <c r="AF46" s="474"/>
      <c r="AG46" s="475"/>
      <c r="AH46" s="208"/>
      <c r="AI46" s="208"/>
    </row>
    <row r="47" spans="1:35" ht="24.9" customHeight="1">
      <c r="A47"/>
      <c r="B47" s="450" t="s">
        <v>43</v>
      </c>
      <c r="C47" s="450"/>
      <c r="D47" s="451"/>
      <c r="E47" s="118"/>
      <c r="F47" s="416">
        <f>SUM(F44:G46)</f>
        <v>5</v>
      </c>
      <c r="G47" s="417"/>
      <c r="H47" s="76"/>
      <c r="I47" s="77"/>
      <c r="J47" s="417">
        <f>SUM(J44:K46)</f>
        <v>6</v>
      </c>
      <c r="K47" s="417"/>
      <c r="L47" s="78"/>
      <c r="M47" s="79"/>
      <c r="N47" s="417">
        <f>SUM(N44:O46)</f>
        <v>8</v>
      </c>
      <c r="O47" s="417"/>
      <c r="P47" s="78"/>
      <c r="Q47" s="79"/>
      <c r="R47" s="417">
        <f>SUM(R44:S46)</f>
        <v>9</v>
      </c>
      <c r="S47" s="417"/>
      <c r="T47" s="78"/>
      <c r="U47" s="79"/>
      <c r="V47" s="452">
        <v>7</v>
      </c>
      <c r="W47" s="453"/>
      <c r="X47" s="78"/>
      <c r="Y47" s="94"/>
      <c r="Z47" s="82">
        <f>SUM(Z44:Z46)</f>
        <v>35</v>
      </c>
      <c r="AA47" s="93"/>
      <c r="AB47" s="402">
        <f>SUM(AB44:AC46)</f>
        <v>1080</v>
      </c>
      <c r="AC47" s="454"/>
      <c r="AD47" s="115"/>
      <c r="AE47" s="121">
        <f>SUM(AE44:AE46)</f>
        <v>444</v>
      </c>
      <c r="AF47" s="122"/>
      <c r="AG47" s="123">
        <f>SUM(AG44:AG46)</f>
        <v>440</v>
      </c>
      <c r="AH47" s="208"/>
      <c r="AI47" s="208"/>
    </row>
    <row r="48" spans="1:35" ht="18">
      <c r="A48"/>
      <c r="B48" s="138"/>
      <c r="C48" s="138"/>
      <c r="D48" s="138"/>
      <c r="E48" s="125"/>
      <c r="F48" s="139">
        <f>F41+F47</f>
        <v>11</v>
      </c>
      <c r="G48" s="139"/>
      <c r="H48" s="140"/>
      <c r="I48" s="140"/>
      <c r="J48" s="139">
        <f>J41+J47</f>
        <v>12</v>
      </c>
      <c r="K48" s="139"/>
      <c r="L48" s="140"/>
      <c r="M48" s="140"/>
      <c r="N48" s="139">
        <f>N41+N47</f>
        <v>12</v>
      </c>
      <c r="O48" s="139"/>
      <c r="P48" s="140"/>
      <c r="Q48" s="140"/>
      <c r="R48" s="139">
        <f>R41+R47</f>
        <v>14</v>
      </c>
      <c r="S48" s="139"/>
      <c r="T48" s="140"/>
      <c r="U48" s="140"/>
      <c r="V48" s="139" t="e">
        <f ca="1">V41+V47</f>
        <v>#REF!</v>
      </c>
      <c r="W48" s="139"/>
      <c r="X48" s="140"/>
      <c r="Y48" s="140"/>
      <c r="Z48" s="139" t="e">
        <f ca="1">SUM(F48:X48)</f>
        <v>#REF!</v>
      </c>
      <c r="AA48" s="79"/>
      <c r="AB48" s="141"/>
      <c r="AC48" s="141"/>
      <c r="AD48" s="115"/>
      <c r="AE48" s="2"/>
      <c r="AF48" s="2"/>
      <c r="AG48" s="142"/>
      <c r="AH48" s="208"/>
      <c r="AI48" s="208"/>
    </row>
    <row r="49" spans="1:35" ht="19.5" customHeight="1" thickBot="1">
      <c r="A49"/>
      <c r="B49" s="489" t="s">
        <v>44</v>
      </c>
      <c r="C49" s="489"/>
      <c r="D49" s="490"/>
      <c r="E49" s="143"/>
      <c r="F49" s="491">
        <f>F41+F47</f>
        <v>11</v>
      </c>
      <c r="G49" s="492"/>
      <c r="H49" s="93"/>
      <c r="I49" s="79"/>
      <c r="J49" s="492">
        <f>J41+J47</f>
        <v>12</v>
      </c>
      <c r="K49" s="492"/>
      <c r="L49" s="93"/>
      <c r="M49" s="79"/>
      <c r="N49" s="492">
        <f>N41+N47</f>
        <v>12</v>
      </c>
      <c r="O49" s="492"/>
      <c r="P49" s="93"/>
      <c r="Q49" s="79"/>
      <c r="R49" s="492">
        <f>R41+R47</f>
        <v>14</v>
      </c>
      <c r="S49" s="492"/>
      <c r="T49" s="93"/>
      <c r="U49" s="79"/>
      <c r="V49" s="492">
        <f>V47</f>
        <v>7</v>
      </c>
      <c r="W49" s="492"/>
      <c r="X49" s="93"/>
      <c r="Y49" s="94"/>
      <c r="Z49" s="95">
        <f>Z47+Z41</f>
        <v>56</v>
      </c>
      <c r="AA49" s="93"/>
      <c r="AB49" s="486">
        <f>AB41+AB47</f>
        <v>1758</v>
      </c>
      <c r="AC49" s="487"/>
      <c r="AD49" s="115"/>
      <c r="AE49" s="144">
        <f>AE41+AE47</f>
        <v>882</v>
      </c>
      <c r="AF49" s="145"/>
      <c r="AG49" s="146">
        <f>AG41+AG47</f>
        <v>680</v>
      </c>
      <c r="AH49" s="208"/>
      <c r="AI49" s="208"/>
    </row>
    <row r="50" spans="1:35" ht="15" customHeight="1">
      <c r="A50"/>
      <c r="B50" s="84"/>
      <c r="C50" s="488"/>
      <c r="D50" s="488"/>
      <c r="E50" s="147"/>
      <c r="F50" s="411">
        <v>11</v>
      </c>
      <c r="G50" s="411"/>
      <c r="H50" s="125"/>
      <c r="I50" s="125"/>
      <c r="J50" s="411">
        <v>13</v>
      </c>
      <c r="K50" s="411"/>
      <c r="L50" s="125"/>
      <c r="M50" s="125"/>
      <c r="N50" s="411">
        <v>12</v>
      </c>
      <c r="O50" s="411"/>
      <c r="P50" s="125"/>
      <c r="Q50" s="125"/>
      <c r="R50" s="411">
        <v>13</v>
      </c>
      <c r="S50" s="411"/>
      <c r="T50" s="125"/>
      <c r="U50" s="125"/>
      <c r="V50" s="411">
        <v>7</v>
      </c>
      <c r="W50" s="411"/>
      <c r="X50" s="79"/>
      <c r="Y50" s="79"/>
      <c r="Z50" s="148">
        <f>SUM(F50:W50)</f>
        <v>56</v>
      </c>
      <c r="AA50" s="79"/>
      <c r="AB50" s="88"/>
      <c r="AC50" s="88"/>
      <c r="AD50" s="89"/>
      <c r="AE50" s="149">
        <v>765</v>
      </c>
      <c r="AF50" s="2"/>
      <c r="AG50" s="149">
        <f>570+45</f>
        <v>615</v>
      </c>
      <c r="AH50" s="208"/>
      <c r="AI50" s="208"/>
    </row>
    <row r="51" spans="1:35" ht="18">
      <c r="A51"/>
      <c r="B51" s="150"/>
      <c r="C51" s="150"/>
      <c r="D51" s="151" t="s">
        <v>45</v>
      </c>
      <c r="E51" s="152"/>
      <c r="F51" s="482">
        <v>8</v>
      </c>
      <c r="G51" s="482"/>
      <c r="H51" s="153"/>
      <c r="I51" s="153"/>
      <c r="J51" s="482">
        <v>11</v>
      </c>
      <c r="K51" s="482"/>
      <c r="L51" s="153"/>
      <c r="M51" s="153"/>
      <c r="N51" s="482">
        <v>13</v>
      </c>
      <c r="O51" s="482"/>
      <c r="P51" s="153"/>
      <c r="Q51" s="153"/>
      <c r="R51" s="482">
        <v>12</v>
      </c>
      <c r="S51" s="482"/>
      <c r="T51" s="153"/>
      <c r="U51" s="153"/>
      <c r="V51" s="482">
        <v>7</v>
      </c>
      <c r="W51" s="482"/>
      <c r="X51" s="153"/>
      <c r="Y51" s="153"/>
      <c r="Z51" s="154">
        <f>SUM(F51:W51)</f>
        <v>51</v>
      </c>
      <c r="AA51" s="79"/>
      <c r="AB51" s="155"/>
      <c r="AC51" s="155"/>
      <c r="AD51" s="89"/>
      <c r="AE51" s="483">
        <f>AE49+AG49</f>
        <v>1562</v>
      </c>
      <c r="AF51" s="484"/>
      <c r="AG51" s="485"/>
      <c r="AH51" s="208"/>
      <c r="AI51" s="208"/>
    </row>
    <row r="52" spans="1:35" ht="16.5" customHeight="1">
      <c r="A52"/>
      <c r="B52" s="499" t="s">
        <v>46</v>
      </c>
      <c r="C52" s="499"/>
      <c r="D52" s="500"/>
      <c r="E52" s="143"/>
      <c r="F52" s="501">
        <f>F49+F31</f>
        <v>36</v>
      </c>
      <c r="G52" s="502"/>
      <c r="H52" s="156"/>
      <c r="I52" s="157"/>
      <c r="J52" s="502">
        <f>J49+J31</f>
        <v>37</v>
      </c>
      <c r="K52" s="502"/>
      <c r="L52" s="158"/>
      <c r="M52" s="157"/>
      <c r="N52" s="502">
        <f>N49+N31</f>
        <v>35</v>
      </c>
      <c r="O52" s="502"/>
      <c r="P52" s="156"/>
      <c r="Q52" s="157"/>
      <c r="R52" s="502">
        <f>R49+R31</f>
        <v>35</v>
      </c>
      <c r="S52" s="502"/>
      <c r="T52" s="156"/>
      <c r="U52" s="157"/>
      <c r="V52" s="502">
        <f>V49+V31</f>
        <v>28</v>
      </c>
      <c r="W52" s="502"/>
      <c r="X52" s="156"/>
      <c r="Y52" s="159"/>
      <c r="Z52" s="160">
        <f>Z49+Z31</f>
        <v>171</v>
      </c>
      <c r="AA52" s="156"/>
      <c r="AB52" s="493">
        <f>AB49+AB31</f>
        <v>5366</v>
      </c>
      <c r="AC52" s="493"/>
      <c r="AD52" s="161"/>
      <c r="AE52" s="494">
        <f>AE50+AG50</f>
        <v>1380</v>
      </c>
      <c r="AF52" s="495"/>
      <c r="AG52" s="496"/>
      <c r="AH52" s="208"/>
      <c r="AI52" s="208"/>
    </row>
    <row r="53" spans="1:35" ht="16.5" customHeight="1">
      <c r="A53"/>
      <c r="B53" s="497" t="s">
        <v>47</v>
      </c>
      <c r="C53" s="497"/>
      <c r="D53" s="497"/>
      <c r="E53" s="162"/>
      <c r="F53" s="497">
        <v>35</v>
      </c>
      <c r="G53" s="497"/>
      <c r="H53" s="163"/>
      <c r="I53" s="163"/>
      <c r="J53" s="497">
        <v>36</v>
      </c>
      <c r="K53" s="497"/>
      <c r="L53" s="163"/>
      <c r="M53" s="163"/>
      <c r="N53" s="497">
        <v>36</v>
      </c>
      <c r="O53" s="497"/>
      <c r="P53" s="163"/>
      <c r="Q53" s="163"/>
      <c r="R53" s="497">
        <v>35</v>
      </c>
      <c r="S53" s="497"/>
      <c r="T53" s="163"/>
      <c r="U53" s="163"/>
      <c r="V53" s="497">
        <v>29</v>
      </c>
      <c r="W53" s="497"/>
      <c r="X53" s="163"/>
      <c r="Y53" s="164"/>
      <c r="Z53" s="165">
        <f>SUM(F53:V53)</f>
        <v>171</v>
      </c>
      <c r="AA53" s="166"/>
      <c r="AB53" s="498"/>
      <c r="AC53" s="498"/>
      <c r="AD53" s="167"/>
      <c r="AE53" s="168"/>
      <c r="AF53" s="169"/>
      <c r="AG53" s="170"/>
      <c r="AH53" s="208"/>
      <c r="AI53" s="208"/>
    </row>
    <row r="54" spans="1:35" ht="16.5" customHeight="1">
      <c r="A54"/>
      <c r="B54" s="171"/>
      <c r="C54" s="171"/>
      <c r="D54" s="171"/>
      <c r="E54" s="171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86"/>
      <c r="Z54" s="148"/>
      <c r="AA54" s="125"/>
      <c r="AB54" s="167"/>
      <c r="AC54" s="167"/>
      <c r="AD54" s="167"/>
      <c r="AE54" s="66"/>
      <c r="AF54" s="66"/>
      <c r="AG54" s="66"/>
      <c r="AH54" s="208"/>
      <c r="AI54" s="208"/>
    </row>
    <row r="55" spans="1:35" ht="15.75" customHeight="1">
      <c r="A55"/>
      <c r="B55" s="512" t="s">
        <v>48</v>
      </c>
      <c r="C55" s="512"/>
      <c r="D55" s="172"/>
      <c r="E55" s="33"/>
      <c r="F55" s="513">
        <v>2</v>
      </c>
      <c r="G55" s="514"/>
      <c r="H55" s="173">
        <v>2</v>
      </c>
      <c r="I55" s="134"/>
      <c r="J55" s="514">
        <v>2</v>
      </c>
      <c r="K55" s="514"/>
      <c r="L55" s="173">
        <v>2</v>
      </c>
      <c r="M55" s="134"/>
      <c r="N55" s="514">
        <v>2</v>
      </c>
      <c r="O55" s="514"/>
      <c r="P55" s="173">
        <v>1.79</v>
      </c>
      <c r="Q55" s="174"/>
      <c r="R55" s="514">
        <v>2</v>
      </c>
      <c r="S55" s="514"/>
      <c r="T55" s="173">
        <v>2</v>
      </c>
      <c r="U55" s="175"/>
      <c r="V55" s="514">
        <v>2</v>
      </c>
      <c r="W55" s="514"/>
      <c r="X55" s="176">
        <f>(V55)*(V$10/AE$1)</f>
        <v>1.5789473684210527</v>
      </c>
      <c r="Y55" s="11"/>
      <c r="Z55" s="177">
        <v>10</v>
      </c>
      <c r="AA55" s="25"/>
      <c r="AB55" s="503">
        <v>300</v>
      </c>
      <c r="AC55" s="503"/>
      <c r="AD55" s="38"/>
      <c r="AE55" s="178"/>
      <c r="AF55" s="179"/>
      <c r="AG55" s="180"/>
      <c r="AH55" s="208"/>
      <c r="AI55" s="208"/>
    </row>
    <row r="56" spans="1:35" ht="19.5" customHeight="1">
      <c r="A56"/>
      <c r="B56" s="504" t="s">
        <v>49</v>
      </c>
      <c r="C56" s="504"/>
      <c r="D56" s="505"/>
      <c r="E56" s="181"/>
      <c r="F56" s="506" t="s">
        <v>50</v>
      </c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11"/>
      <c r="Z56" s="11"/>
      <c r="AA56" s="25"/>
      <c r="AB56" s="508">
        <v>10</v>
      </c>
      <c r="AC56" s="508"/>
      <c r="AD56" s="38"/>
      <c r="AE56" s="178"/>
      <c r="AF56" s="179"/>
      <c r="AG56" s="180"/>
      <c r="AH56" s="208"/>
      <c r="AI56" s="208"/>
    </row>
    <row r="57" spans="1:35" ht="17.399999999999999">
      <c r="A57"/>
      <c r="B57" s="509" t="s">
        <v>51</v>
      </c>
      <c r="C57" s="509"/>
      <c r="D57" s="72"/>
      <c r="E57" s="33"/>
      <c r="F57" s="510">
        <v>0.5</v>
      </c>
      <c r="G57" s="511"/>
      <c r="H57" s="182"/>
      <c r="I57" s="134"/>
      <c r="J57" s="511">
        <v>0.5</v>
      </c>
      <c r="K57" s="511"/>
      <c r="L57" s="182"/>
      <c r="M57" s="134"/>
      <c r="N57" s="511">
        <v>0.5</v>
      </c>
      <c r="O57" s="511"/>
      <c r="P57" s="182"/>
      <c r="Q57" s="134"/>
      <c r="R57" s="511"/>
      <c r="S57" s="511"/>
      <c r="T57" s="182"/>
      <c r="U57" s="134"/>
      <c r="V57" s="511"/>
      <c r="W57" s="511"/>
      <c r="X57" s="182"/>
      <c r="Y57" s="11"/>
      <c r="Z57" s="183">
        <v>1.5</v>
      </c>
      <c r="AA57" s="25"/>
      <c r="AB57" s="520">
        <v>45</v>
      </c>
      <c r="AC57" s="520"/>
      <c r="AD57" s="161"/>
      <c r="AE57" s="184"/>
      <c r="AF57" s="184"/>
      <c r="AG57" s="184"/>
      <c r="AH57" s="208"/>
      <c r="AI57" s="208"/>
    </row>
    <row r="58" spans="1:35" ht="18.75" customHeight="1">
      <c r="A58"/>
      <c r="B58" s="521" t="s">
        <v>52</v>
      </c>
      <c r="C58" s="521"/>
      <c r="D58" s="185"/>
      <c r="E58" s="186"/>
      <c r="F58" s="522">
        <f>F52+F55+F57</f>
        <v>38.5</v>
      </c>
      <c r="G58" s="522"/>
      <c r="H58" s="187"/>
      <c r="I58" s="134"/>
      <c r="J58" s="522">
        <f>J52+J55+J57</f>
        <v>39.5</v>
      </c>
      <c r="K58" s="522"/>
      <c r="L58" s="187"/>
      <c r="M58" s="134"/>
      <c r="N58" s="523">
        <f>N52+N55+N57</f>
        <v>37.5</v>
      </c>
      <c r="O58" s="523"/>
      <c r="P58" s="218"/>
      <c r="Q58" s="219"/>
      <c r="R58" s="523">
        <f>R52+R55+R57</f>
        <v>37</v>
      </c>
      <c r="S58" s="523"/>
      <c r="T58" s="188"/>
      <c r="U58" s="134"/>
      <c r="V58" s="522">
        <f>V52+V55+V57</f>
        <v>30</v>
      </c>
      <c r="W58" s="522"/>
      <c r="X58" s="187"/>
      <c r="Y58" s="189"/>
      <c r="Z58" s="190">
        <f>F58+J58+N58+R58+V58</f>
        <v>182.5</v>
      </c>
      <c r="AA58" s="25"/>
      <c r="AB58" s="524">
        <f>AB52+AB55+AB57+AB56</f>
        <v>5721</v>
      </c>
      <c r="AC58" s="524"/>
      <c r="AD58" s="38"/>
      <c r="AE58" s="2"/>
      <c r="AF58" s="2"/>
      <c r="AG58" s="2"/>
      <c r="AH58" s="208"/>
      <c r="AI58" s="208"/>
    </row>
    <row r="59" spans="1:35" ht="43.5" customHeight="1" thickBot="1">
      <c r="A59"/>
      <c r="B59" s="515" t="s">
        <v>66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7"/>
      <c r="Q59" s="220"/>
      <c r="R59" s="191"/>
      <c r="S59" s="191"/>
      <c r="T59" s="192"/>
      <c r="U59" s="191"/>
      <c r="V59" s="193"/>
      <c r="W59" s="193"/>
      <c r="X59" s="191"/>
      <c r="Y59" s="191"/>
      <c r="Z59" s="191"/>
      <c r="AA59" s="191"/>
      <c r="AB59" s="191"/>
      <c r="AC59" s="194"/>
      <c r="AD59" s="38"/>
      <c r="AE59" s="2"/>
      <c r="AF59" s="2"/>
      <c r="AG59" s="2"/>
      <c r="AH59" s="208"/>
      <c r="AI59" s="208"/>
    </row>
    <row r="60" spans="1:35" s="209" customFormat="1" ht="15.75" customHeight="1">
      <c r="A60"/>
      <c r="B60" s="195" t="s">
        <v>174</v>
      </c>
      <c r="C60" s="196"/>
      <c r="D60" s="196"/>
      <c r="E60" s="196"/>
      <c r="F60" s="84"/>
      <c r="G60" s="84"/>
      <c r="H60" s="196"/>
      <c r="I60" s="196"/>
      <c r="J60" s="84"/>
      <c r="K60" s="84"/>
      <c r="L60" s="196"/>
      <c r="M60" s="197"/>
      <c r="N60" s="198"/>
      <c r="O60" s="198"/>
      <c r="P60" s="200" t="s">
        <v>127</v>
      </c>
      <c r="Q60" s="221"/>
      <c r="R60" s="196"/>
      <c r="S60" s="196"/>
      <c r="T60" s="200" t="s">
        <v>128</v>
      </c>
      <c r="U60" s="196"/>
      <c r="V60" s="198"/>
      <c r="W60" s="84"/>
      <c r="X60" s="197"/>
      <c r="Y60" s="197"/>
      <c r="Z60" s="196"/>
      <c r="AA60" s="196"/>
      <c r="AB60" s="199"/>
      <c r="AC60" s="199"/>
      <c r="AD60" s="89"/>
      <c r="AE60" s="2"/>
      <c r="AF60" s="2"/>
      <c r="AG60" s="2"/>
    </row>
    <row r="61" spans="1:35" ht="9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6"/>
      <c r="N61" s="84"/>
      <c r="O61" s="84"/>
      <c r="P61" s="196"/>
      <c r="Q61" s="196"/>
      <c r="R61" s="196"/>
      <c r="S61" s="196"/>
      <c r="T61" s="196"/>
      <c r="U61" s="196"/>
      <c r="V61" s="84"/>
      <c r="W61" s="84"/>
      <c r="X61" s="196"/>
      <c r="Y61" s="196"/>
      <c r="Z61" s="196"/>
      <c r="AA61" s="196"/>
      <c r="AB61" s="199"/>
      <c r="AC61" s="199"/>
      <c r="AD61" s="89"/>
      <c r="AE61" s="2"/>
      <c r="AF61" s="2"/>
      <c r="AG61" s="2"/>
    </row>
    <row r="62" spans="1:35" ht="15.75" customHeight="1">
      <c r="A62"/>
      <c r="B62" s="518" t="s">
        <v>178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U62" s="200"/>
      <c r="V62" s="200"/>
      <c r="X62" s="201"/>
      <c r="Y62" s="201"/>
      <c r="Z62" s="202"/>
      <c r="AA62" s="196"/>
      <c r="AB62" s="199"/>
      <c r="AC62" s="199"/>
      <c r="AD62" s="89"/>
      <c r="AE62" s="2"/>
      <c r="AF62" s="2"/>
      <c r="AG62" s="2"/>
    </row>
    <row r="63" spans="1:35" ht="17.399999999999999">
      <c r="A63"/>
      <c r="B63" s="275" t="s">
        <v>179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03"/>
      <c r="P63" s="201"/>
      <c r="Q63" s="201"/>
      <c r="R63" s="201"/>
      <c r="S63" s="201"/>
      <c r="T63" s="201"/>
      <c r="U63" s="201"/>
      <c r="V63" s="201"/>
      <c r="W63" s="20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205"/>
      <c r="C64" s="196"/>
      <c r="D64" s="196"/>
      <c r="E64" s="196"/>
      <c r="F64" s="84"/>
      <c r="G64" s="84"/>
      <c r="H64" s="196"/>
      <c r="I64" s="196"/>
      <c r="J64" s="84"/>
      <c r="K64" s="519" t="s">
        <v>175</v>
      </c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89"/>
      <c r="AE64" s="206"/>
      <c r="AF64" s="2"/>
      <c r="AG64" s="2"/>
    </row>
    <row r="65" spans="1:33" ht="15.75" customHeight="1">
      <c r="A65"/>
      <c r="B65" s="207"/>
      <c r="C65" s="207"/>
      <c r="D65" s="207"/>
      <c r="E65" s="207"/>
      <c r="F65" s="207"/>
      <c r="G65" s="207"/>
      <c r="H65" s="207"/>
      <c r="I65" s="207"/>
      <c r="J65" s="207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</sheetData>
  <mergeCells count="303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0:AC40"/>
    <mergeCell ref="B41:D41"/>
    <mergeCell ref="F41:G41"/>
    <mergeCell ref="J41:K41"/>
    <mergeCell ref="N41:O41"/>
    <mergeCell ref="R41:S41"/>
    <mergeCell ref="V41:W41"/>
    <mergeCell ref="AB41:AC41"/>
    <mergeCell ref="C40:D40"/>
    <mergeCell ref="F40:G40"/>
    <mergeCell ref="J40:K40"/>
    <mergeCell ref="N40:O40"/>
    <mergeCell ref="R40:S40"/>
    <mergeCell ref="V40:W40"/>
    <mergeCell ref="V44:W44"/>
    <mergeCell ref="AB44:AC44"/>
    <mergeCell ref="F45:G45"/>
    <mergeCell ref="J45:K45"/>
    <mergeCell ref="N45:O45"/>
    <mergeCell ref="R45:S45"/>
    <mergeCell ref="V45:W45"/>
    <mergeCell ref="AB45:AC45"/>
    <mergeCell ref="B43:D43"/>
    <mergeCell ref="C44:D44"/>
    <mergeCell ref="F44:G44"/>
    <mergeCell ref="J44:K44"/>
    <mergeCell ref="N44:O44"/>
    <mergeCell ref="R44:S44"/>
    <mergeCell ref="AB46:AC46"/>
    <mergeCell ref="AE46:AG46"/>
    <mergeCell ref="B47:D47"/>
    <mergeCell ref="F47:G47"/>
    <mergeCell ref="J47:K47"/>
    <mergeCell ref="N47:O47"/>
    <mergeCell ref="R47:S47"/>
    <mergeCell ref="V47:W47"/>
    <mergeCell ref="AB47:AC47"/>
    <mergeCell ref="C46:D46"/>
    <mergeCell ref="F46:G46"/>
    <mergeCell ref="J46:K46"/>
    <mergeCell ref="N46:O46"/>
    <mergeCell ref="R46:S46"/>
    <mergeCell ref="V46:W46"/>
    <mergeCell ref="F51:G51"/>
    <mergeCell ref="J51:K51"/>
    <mergeCell ref="N51:O51"/>
    <mergeCell ref="R51:S51"/>
    <mergeCell ref="V51:W51"/>
    <mergeCell ref="AE51:AG51"/>
    <mergeCell ref="AB49:AC49"/>
    <mergeCell ref="C50:D50"/>
    <mergeCell ref="F50:G50"/>
    <mergeCell ref="J50:K50"/>
    <mergeCell ref="N50:O50"/>
    <mergeCell ref="R50:S50"/>
    <mergeCell ref="V50:W50"/>
    <mergeCell ref="B49:D49"/>
    <mergeCell ref="F49:G49"/>
    <mergeCell ref="J49:K49"/>
    <mergeCell ref="N49:O49"/>
    <mergeCell ref="R49:S49"/>
    <mergeCell ref="V49:W49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B52:D52"/>
    <mergeCell ref="F52:G52"/>
    <mergeCell ref="J52:K52"/>
    <mergeCell ref="N52:O52"/>
    <mergeCell ref="R52:S52"/>
    <mergeCell ref="V52:W52"/>
    <mergeCell ref="AB55:AC55"/>
    <mergeCell ref="B56:D56"/>
    <mergeCell ref="F56:X56"/>
    <mergeCell ref="AB56:AC56"/>
    <mergeCell ref="B57:C57"/>
    <mergeCell ref="F57:G57"/>
    <mergeCell ref="J57:K57"/>
    <mergeCell ref="N57:O57"/>
    <mergeCell ref="R57:S57"/>
    <mergeCell ref="V57:W57"/>
    <mergeCell ref="B55:C55"/>
    <mergeCell ref="F55:G55"/>
    <mergeCell ref="J55:K55"/>
    <mergeCell ref="N55:O55"/>
    <mergeCell ref="R55:S55"/>
    <mergeCell ref="V55:W55"/>
    <mergeCell ref="B59:P59"/>
    <mergeCell ref="K64:AC65"/>
    <mergeCell ref="AB57:AC57"/>
    <mergeCell ref="B58:C58"/>
    <mergeCell ref="F58:G58"/>
    <mergeCell ref="J58:K58"/>
    <mergeCell ref="N58:O58"/>
    <mergeCell ref="R58:S58"/>
    <mergeCell ref="V58:W58"/>
    <mergeCell ref="AB58:AC58"/>
    <mergeCell ref="B62:S62"/>
  </mergeCells>
  <conditionalFormatting sqref="H13:H30 L13:L30 X13:X30 P13:P31 T13:T31 I30 Q30 U30 H33 Q33:Q40 U33:U40 I33:I45 H42:H43 Q45 U45 H47">
    <cfRule type="cellIs" dxfId="92" priority="1" stopIfTrue="1" operator="equal">
      <formula>0</formula>
    </cfRule>
  </conditionalFormatting>
  <conditionalFormatting sqref="H33:H40 H42:H46 L33:L40 P33:P40 T33:T46 X33:X46 L42:L46 P42:P46">
    <cfRule type="cellIs" dxfId="91" priority="2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B5FF-868C-498D-9D66-536A6CB91A48}">
  <sheetPr>
    <pageSetUpPr fitToPage="1"/>
  </sheetPr>
  <dimension ref="A1:AI67"/>
  <sheetViews>
    <sheetView view="pageBreakPreview" topLeftCell="B50" zoomScale="85" zoomScaleNormal="70" zoomScaleSheetLayoutView="85" workbookViewId="0">
      <selection activeCell="F6" sqref="F6:H6"/>
    </sheetView>
  </sheetViews>
  <sheetFormatPr defaultColWidth="5.69921875" defaultRowHeight="14.4"/>
  <cols>
    <col min="1" max="1" width="5.69921875" style="208"/>
    <col min="2" max="2" width="5.69921875" style="215"/>
    <col min="3" max="3" width="41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161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0">
        <v>1</v>
      </c>
      <c r="G21" s="381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159</v>
      </c>
      <c r="AF33" s="539"/>
      <c r="AG33" s="271" t="s">
        <v>160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150</v>
      </c>
      <c r="D35" s="429"/>
      <c r="E35" s="112"/>
      <c r="F35" s="430">
        <v>4</v>
      </c>
      <c r="G35" s="431"/>
      <c r="H35" s="223">
        <f t="shared" ref="H35:H37" si="7">(F35)*(F$10/AE$1)</f>
        <v>4</v>
      </c>
      <c r="I35" s="113"/>
      <c r="J35" s="430">
        <v>2</v>
      </c>
      <c r="K35" s="431"/>
      <c r="L35" s="223">
        <f t="shared" ref="L35:L37" si="8">J35*(J$10/AE$1)</f>
        <v>2</v>
      </c>
      <c r="M35" s="114"/>
      <c r="N35" s="430"/>
      <c r="O35" s="431"/>
      <c r="P35" s="223">
        <f t="shared" ref="P35:P39" si="9">N35*(N$10/AE$1)</f>
        <v>0</v>
      </c>
      <c r="Q35" s="113"/>
      <c r="R35" s="430"/>
      <c r="S35" s="431"/>
      <c r="T35" s="223">
        <f t="shared" ref="T35:T37" si="10">R35*(R$10/AE$1)</f>
        <v>0</v>
      </c>
      <c r="U35" s="113"/>
      <c r="V35" s="548"/>
      <c r="W35" s="549"/>
      <c r="X35" s="224">
        <f t="shared" ref="X35:X37" si="11">V35*(V$10/AE$1)</f>
        <v>0</v>
      </c>
      <c r="Y35" s="96"/>
      <c r="Z35" s="226">
        <f>F35+J35+N35+R35+V35</f>
        <v>6</v>
      </c>
      <c r="AA35" s="96"/>
      <c r="AB35" s="418">
        <f>F35*F$8+J35*J$8+N35*N$8+R35*R$8+V35*V$8</f>
        <v>204</v>
      </c>
      <c r="AC35" s="419"/>
      <c r="AD35" s="115"/>
      <c r="AE35" s="269">
        <f>AB35</f>
        <v>204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151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5</v>
      </c>
      <c r="AA36" s="79"/>
      <c r="AB36" s="418">
        <f t="shared" ref="AB36:AB39" si="13">F36*F$8+J36*J$8+N36*N$8+R36*R$8+V36*V$8</f>
        <v>162</v>
      </c>
      <c r="AC36" s="419"/>
      <c r="AD36" s="115"/>
      <c r="AE36" s="228">
        <f t="shared" ref="AE36:AE37" si="14">AB36</f>
        <v>162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152</v>
      </c>
      <c r="D37" s="421"/>
      <c r="E37" s="112"/>
      <c r="F37" s="555"/>
      <c r="G37" s="556"/>
      <c r="H37" s="231">
        <f t="shared" si="7"/>
        <v>0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557"/>
      <c r="W37" s="558"/>
      <c r="X37" s="225">
        <f t="shared" si="11"/>
        <v>0</v>
      </c>
      <c r="Y37" s="79"/>
      <c r="Z37" s="226">
        <f t="shared" si="12"/>
        <v>1</v>
      </c>
      <c r="AA37" s="79"/>
      <c r="AB37" s="418">
        <f t="shared" si="13"/>
        <v>34</v>
      </c>
      <c r="AC37" s="419"/>
      <c r="AD37" s="115"/>
      <c r="AE37" s="228">
        <f t="shared" si="14"/>
        <v>34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153</v>
      </c>
      <c r="D38" s="421"/>
      <c r="E38" s="112"/>
      <c r="F38" s="553"/>
      <c r="G38" s="554"/>
      <c r="H38" s="231"/>
      <c r="I38" s="73"/>
      <c r="J38" s="424"/>
      <c r="K38" s="425"/>
      <c r="L38" s="231"/>
      <c r="M38" s="74"/>
      <c r="N38" s="465">
        <v>1</v>
      </c>
      <c r="O38" s="466"/>
      <c r="P38" s="231">
        <f t="shared" si="9"/>
        <v>0.89473684210526316</v>
      </c>
      <c r="Q38" s="73"/>
      <c r="R38" s="465">
        <v>4</v>
      </c>
      <c r="S38" s="466"/>
      <c r="T38" s="36">
        <f t="shared" ref="T38:T39" si="15">(R38)*(R$10/AE$1)</f>
        <v>3.5789473684210527</v>
      </c>
      <c r="U38" s="73"/>
      <c r="V38" s="385"/>
      <c r="W38" s="552"/>
      <c r="X38" s="225"/>
      <c r="Y38" s="79"/>
      <c r="Z38" s="226">
        <f t="shared" si="12"/>
        <v>5</v>
      </c>
      <c r="AA38" s="79"/>
      <c r="AB38" s="418">
        <f t="shared" si="13"/>
        <v>150</v>
      </c>
      <c r="AC38" s="419"/>
      <c r="AD38" s="115"/>
      <c r="AE38" s="228"/>
      <c r="AF38" s="2"/>
      <c r="AG38" s="230">
        <f>AB38</f>
        <v>150</v>
      </c>
      <c r="AH38" s="208"/>
      <c r="AI38" s="208"/>
    </row>
    <row r="39" spans="1:35" ht="24.9" customHeight="1">
      <c r="A39" s="116"/>
      <c r="B39" s="30">
        <v>21</v>
      </c>
      <c r="C39" s="420" t="s">
        <v>40</v>
      </c>
      <c r="D39" s="421"/>
      <c r="E39" s="112"/>
      <c r="F39" s="308"/>
      <c r="G39" s="309"/>
      <c r="H39" s="231"/>
      <c r="I39" s="73"/>
      <c r="J39" s="424"/>
      <c r="K39" s="425"/>
      <c r="L39" s="231"/>
      <c r="M39" s="74"/>
      <c r="N39" s="550">
        <v>1</v>
      </c>
      <c r="O39" s="551"/>
      <c r="P39" s="231">
        <f t="shared" si="9"/>
        <v>0.89473684210526316</v>
      </c>
      <c r="Q39" s="73"/>
      <c r="R39" s="465">
        <v>1</v>
      </c>
      <c r="S39" s="466"/>
      <c r="T39" s="36">
        <f t="shared" si="15"/>
        <v>0.89473684210526316</v>
      </c>
      <c r="U39" s="73"/>
      <c r="V39" s="385"/>
      <c r="W39" s="552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8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SUM(F35:G39)</f>
        <v>5</v>
      </c>
      <c r="G40" s="417"/>
      <c r="H40" s="119"/>
      <c r="I40" s="77"/>
      <c r="J40" s="417">
        <f>SUM(J35:K39)</f>
        <v>5</v>
      </c>
      <c r="K40" s="417"/>
      <c r="L40" s="119"/>
      <c r="M40" s="79"/>
      <c r="N40" s="417">
        <f>SUM(N35:O39)</f>
        <v>4</v>
      </c>
      <c r="O40" s="417"/>
      <c r="P40" s="120"/>
      <c r="Q40" s="79"/>
      <c r="R40" s="417">
        <f>SUM(R38:S39)</f>
        <v>5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19</v>
      </c>
      <c r="AA40" s="79"/>
      <c r="AB40" s="402">
        <f>SUM(AB35:AC39)</f>
        <v>610</v>
      </c>
      <c r="AC40" s="454"/>
      <c r="AD40" s="115"/>
      <c r="AE40" s="121">
        <f>SUM(AE35:AE39)</f>
        <v>430</v>
      </c>
      <c r="AF40" s="122"/>
      <c r="AG40" s="123">
        <f>SUM(AG35:AG39)</f>
        <v>180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25</v>
      </c>
      <c r="C43" s="526" t="s">
        <v>154</v>
      </c>
      <c r="D43" s="527"/>
      <c r="E43" s="129"/>
      <c r="F43" s="461">
        <v>4</v>
      </c>
      <c r="G43" s="462"/>
      <c r="H43" s="300">
        <f t="shared" ref="H43:H48" si="16">(F43)*(F$10/AE$1)</f>
        <v>4</v>
      </c>
      <c r="I43" s="73"/>
      <c r="J43" s="461">
        <v>4</v>
      </c>
      <c r="K43" s="462"/>
      <c r="L43" s="300">
        <f t="shared" ref="L43:L48" si="17">J43*(J$10/AE$1)</f>
        <v>4</v>
      </c>
      <c r="M43" s="84"/>
      <c r="N43" s="528">
        <v>3</v>
      </c>
      <c r="O43" s="529"/>
      <c r="P43" s="241">
        <f t="shared" ref="P43:P48" si="18">N43*(N$10/AE$1)</f>
        <v>2.6842105263157894</v>
      </c>
      <c r="Q43" s="84"/>
      <c r="R43" s="528"/>
      <c r="S43" s="529"/>
      <c r="T43" s="130">
        <f t="shared" ref="T43:T48" si="19">R43*(R$10/AE$1)</f>
        <v>0</v>
      </c>
      <c r="U43" s="84"/>
      <c r="V43" s="559"/>
      <c r="W43" s="560"/>
      <c r="X43" s="303">
        <f t="shared" ref="X43:X48" si="20">V43*(V$10/AE$1)</f>
        <v>0</v>
      </c>
      <c r="Y43" s="84"/>
      <c r="Z43" s="242">
        <f>F43+J43+N43+R43+V43</f>
        <v>11</v>
      </c>
      <c r="AA43" s="79"/>
      <c r="AB43" s="418">
        <f>F43*F$8+J43*J$8+N43*N$8+R43*R$8+V43*V$8</f>
        <v>362</v>
      </c>
      <c r="AC43" s="419"/>
      <c r="AD43" s="115"/>
      <c r="AE43" s="243">
        <f>AB43</f>
        <v>362</v>
      </c>
      <c r="AF43" s="2"/>
      <c r="AG43" s="245"/>
      <c r="AH43" s="208"/>
      <c r="AI43" s="208"/>
    </row>
    <row r="44" spans="1:35" ht="24.9" customHeight="1">
      <c r="A44"/>
      <c r="B44" s="250">
        <v>26</v>
      </c>
      <c r="C44" s="259" t="s">
        <v>155</v>
      </c>
      <c r="D44" s="260"/>
      <c r="E44" s="129"/>
      <c r="F44" s="543">
        <v>1</v>
      </c>
      <c r="G44" s="544"/>
      <c r="H44" s="301">
        <f t="shared" si="16"/>
        <v>1</v>
      </c>
      <c r="I44" s="73"/>
      <c r="J44" s="543">
        <v>2</v>
      </c>
      <c r="K44" s="544"/>
      <c r="L44" s="301">
        <f t="shared" si="17"/>
        <v>2</v>
      </c>
      <c r="M44" s="84"/>
      <c r="N44" s="469">
        <v>3</v>
      </c>
      <c r="O44" s="470"/>
      <c r="P44" s="249">
        <f t="shared" si="18"/>
        <v>2.6842105263157894</v>
      </c>
      <c r="Q44" s="84"/>
      <c r="R44" s="469">
        <v>4</v>
      </c>
      <c r="S44" s="470"/>
      <c r="T44" s="249">
        <f t="shared" si="19"/>
        <v>3.5789473684210527</v>
      </c>
      <c r="U44" s="84"/>
      <c r="V44" s="557"/>
      <c r="W44" s="563"/>
      <c r="X44" s="304">
        <f t="shared" si="20"/>
        <v>0</v>
      </c>
      <c r="Y44" s="84"/>
      <c r="Z44" s="242">
        <f t="shared" ref="Z44:Z48" si="21">F44+J44+N44+R44+V44</f>
        <v>10</v>
      </c>
      <c r="AA44" s="79"/>
      <c r="AB44" s="418">
        <f t="shared" ref="AB44:AB48" si="22">F44*F$8+J44*J$8+N44*N$8+R44*R$8+V44*V$8</f>
        <v>312</v>
      </c>
      <c r="AC44" s="419"/>
      <c r="AD44" s="115"/>
      <c r="AE44" s="243">
        <f>AB44</f>
        <v>312</v>
      </c>
      <c r="AF44" s="2"/>
      <c r="AG44" s="332"/>
      <c r="AH44" s="208"/>
      <c r="AI44" s="208"/>
    </row>
    <row r="45" spans="1:35" ht="24.9" customHeight="1">
      <c r="A45"/>
      <c r="B45" s="255">
        <v>27</v>
      </c>
      <c r="C45" s="259" t="s">
        <v>156</v>
      </c>
      <c r="D45" s="260"/>
      <c r="E45" s="129"/>
      <c r="F45" s="543"/>
      <c r="G45" s="544"/>
      <c r="H45" s="301">
        <f t="shared" si="16"/>
        <v>0</v>
      </c>
      <c r="I45" s="73"/>
      <c r="J45" s="543"/>
      <c r="K45" s="544"/>
      <c r="L45" s="301">
        <f t="shared" si="17"/>
        <v>0</v>
      </c>
      <c r="M45" s="74"/>
      <c r="N45" s="561">
        <v>2</v>
      </c>
      <c r="O45" s="562"/>
      <c r="P45" s="47">
        <f t="shared" si="18"/>
        <v>1.7894736842105263</v>
      </c>
      <c r="Q45" s="73"/>
      <c r="R45" s="561">
        <v>3</v>
      </c>
      <c r="S45" s="562"/>
      <c r="T45" s="47">
        <f t="shared" si="19"/>
        <v>2.6842105263157894</v>
      </c>
      <c r="U45" s="73"/>
      <c r="V45" s="557"/>
      <c r="W45" s="563"/>
      <c r="X45" s="69">
        <f t="shared" si="20"/>
        <v>0</v>
      </c>
      <c r="Y45" s="134"/>
      <c r="Z45" s="242">
        <f t="shared" si="21"/>
        <v>5</v>
      </c>
      <c r="AA45" s="135"/>
      <c r="AB45" s="418">
        <f t="shared" si="22"/>
        <v>150</v>
      </c>
      <c r="AC45" s="419"/>
      <c r="AD45" s="115"/>
      <c r="AE45" s="243"/>
      <c r="AF45" s="2"/>
      <c r="AG45" s="331">
        <f>AB45</f>
        <v>150</v>
      </c>
      <c r="AH45" s="208"/>
      <c r="AI45" s="208"/>
    </row>
    <row r="46" spans="1:35" ht="24.9" customHeight="1">
      <c r="A46"/>
      <c r="B46" s="256">
        <v>28</v>
      </c>
      <c r="C46" s="259" t="s">
        <v>157</v>
      </c>
      <c r="D46" s="260"/>
      <c r="E46" s="129"/>
      <c r="F46" s="424">
        <v>1</v>
      </c>
      <c r="G46" s="425"/>
      <c r="H46" s="301">
        <f t="shared" si="16"/>
        <v>1</v>
      </c>
      <c r="I46" s="73"/>
      <c r="J46" s="424">
        <v>1</v>
      </c>
      <c r="K46" s="425"/>
      <c r="L46" s="301">
        <f t="shared" si="17"/>
        <v>1</v>
      </c>
      <c r="M46" s="74"/>
      <c r="N46" s="322"/>
      <c r="O46" s="323"/>
      <c r="P46" s="47">
        <f t="shared" si="18"/>
        <v>0</v>
      </c>
      <c r="Q46" s="73"/>
      <c r="R46" s="553"/>
      <c r="S46" s="564"/>
      <c r="T46" s="47">
        <f t="shared" si="19"/>
        <v>0</v>
      </c>
      <c r="U46" s="73"/>
      <c r="V46" s="385"/>
      <c r="W46" s="565"/>
      <c r="X46" s="69"/>
      <c r="Y46" s="134"/>
      <c r="Z46" s="242">
        <f t="shared" si="21"/>
        <v>2</v>
      </c>
      <c r="AA46" s="135"/>
      <c r="AB46" s="418">
        <f t="shared" si="22"/>
        <v>68</v>
      </c>
      <c r="AC46" s="419"/>
      <c r="AD46" s="115"/>
      <c r="AE46" s="243">
        <f t="shared" ref="AE46" si="23">AB46</f>
        <v>68</v>
      </c>
      <c r="AF46" s="2"/>
      <c r="AG46" s="246"/>
      <c r="AH46" s="208"/>
      <c r="AI46" s="208"/>
    </row>
    <row r="47" spans="1:35" ht="24.9" customHeight="1">
      <c r="A47"/>
      <c r="B47" s="256">
        <v>29</v>
      </c>
      <c r="C47" s="261" t="s">
        <v>158</v>
      </c>
      <c r="D47" s="262"/>
      <c r="E47" s="129"/>
      <c r="F47" s="424"/>
      <c r="G47" s="425"/>
      <c r="H47" s="301">
        <f t="shared" si="16"/>
        <v>0</v>
      </c>
      <c r="I47" s="73"/>
      <c r="J47" s="424"/>
      <c r="K47" s="425"/>
      <c r="L47" s="301">
        <f t="shared" si="17"/>
        <v>0</v>
      </c>
      <c r="M47" s="74"/>
      <c r="N47" s="566"/>
      <c r="O47" s="567"/>
      <c r="P47" s="47">
        <f t="shared" si="18"/>
        <v>0</v>
      </c>
      <c r="Q47" s="73"/>
      <c r="R47" s="568">
        <v>2</v>
      </c>
      <c r="S47" s="569"/>
      <c r="T47" s="47">
        <f t="shared" si="19"/>
        <v>1.7894736842105263</v>
      </c>
      <c r="U47" s="73"/>
      <c r="V47" s="385"/>
      <c r="W47" s="565"/>
      <c r="X47" s="69"/>
      <c r="Y47" s="134"/>
      <c r="Z47" s="242">
        <f t="shared" si="21"/>
        <v>2</v>
      </c>
      <c r="AA47" s="135"/>
      <c r="AB47" s="418">
        <f t="shared" si="22"/>
        <v>60</v>
      </c>
      <c r="AC47" s="419"/>
      <c r="AD47" s="115"/>
      <c r="AE47" s="244"/>
      <c r="AF47" s="2"/>
      <c r="AG47" s="257">
        <f>AB47</f>
        <v>60</v>
      </c>
      <c r="AH47" s="208"/>
      <c r="AI47" s="208"/>
    </row>
    <row r="48" spans="1:35" ht="24.9" customHeight="1">
      <c r="A48"/>
      <c r="B48" s="258">
        <v>32</v>
      </c>
      <c r="C48" s="476" t="s">
        <v>172</v>
      </c>
      <c r="D48" s="477"/>
      <c r="E48" s="136"/>
      <c r="F48" s="455"/>
      <c r="G48" s="456"/>
      <c r="H48" s="302">
        <f t="shared" si="16"/>
        <v>0</v>
      </c>
      <c r="I48" s="20"/>
      <c r="J48" s="455"/>
      <c r="K48" s="456"/>
      <c r="L48" s="301">
        <f t="shared" si="17"/>
        <v>0</v>
      </c>
      <c r="M48" s="22"/>
      <c r="N48" s="422"/>
      <c r="O48" s="423"/>
      <c r="P48" s="47">
        <f t="shared" si="18"/>
        <v>0</v>
      </c>
      <c r="Q48" s="20"/>
      <c r="R48" s="422"/>
      <c r="S48" s="423"/>
      <c r="T48" s="47">
        <f t="shared" si="19"/>
        <v>0</v>
      </c>
      <c r="U48" s="20"/>
      <c r="V48" s="305">
        <v>7</v>
      </c>
      <c r="W48" s="306"/>
      <c r="X48" s="307">
        <f t="shared" si="20"/>
        <v>5.5263157894736841</v>
      </c>
      <c r="Y48" s="134"/>
      <c r="Z48" s="242">
        <f t="shared" si="21"/>
        <v>7</v>
      </c>
      <c r="AA48" s="135"/>
      <c r="AB48" s="418">
        <f t="shared" si="22"/>
        <v>196</v>
      </c>
      <c r="AC48" s="419"/>
      <c r="AD48" s="115"/>
      <c r="AE48" s="473" t="s">
        <v>42</v>
      </c>
      <c r="AF48" s="474"/>
      <c r="AG48" s="475"/>
      <c r="AH48" s="208"/>
      <c r="AI48" s="208"/>
    </row>
    <row r="49" spans="1:35" ht="24.9" customHeight="1">
      <c r="A49"/>
      <c r="B49" s="450" t="s">
        <v>43</v>
      </c>
      <c r="C49" s="450"/>
      <c r="D49" s="451"/>
      <c r="E49" s="118"/>
      <c r="F49" s="416">
        <f>SUM(F43:G48)</f>
        <v>6</v>
      </c>
      <c r="G49" s="417"/>
      <c r="H49" s="76"/>
      <c r="I49" s="77"/>
      <c r="J49" s="417">
        <f>SUM(J43:K48)</f>
        <v>7</v>
      </c>
      <c r="K49" s="417"/>
      <c r="L49" s="78"/>
      <c r="M49" s="79"/>
      <c r="N49" s="417">
        <f>SUM(N43:O48)</f>
        <v>8</v>
      </c>
      <c r="O49" s="417"/>
      <c r="P49" s="78"/>
      <c r="Q49" s="79"/>
      <c r="R49" s="417">
        <f>SUM(R43:S48)</f>
        <v>9</v>
      </c>
      <c r="S49" s="417"/>
      <c r="T49" s="78"/>
      <c r="U49" s="79"/>
      <c r="V49" s="452">
        <v>7</v>
      </c>
      <c r="W49" s="453"/>
      <c r="X49" s="78"/>
      <c r="Y49" s="94"/>
      <c r="Z49" s="82">
        <f>F49+J49+N49+R49+V49</f>
        <v>37</v>
      </c>
      <c r="AA49" s="93"/>
      <c r="AB49" s="402">
        <f>SUM(AB43:AC48)</f>
        <v>1148</v>
      </c>
      <c r="AC49" s="454"/>
      <c r="AD49" s="115"/>
      <c r="AE49" s="121">
        <f>SUM(AE43:AE48)</f>
        <v>742</v>
      </c>
      <c r="AF49" s="122"/>
      <c r="AG49" s="123">
        <f>SUM(AG43:AG48)</f>
        <v>210</v>
      </c>
      <c r="AH49" s="208"/>
      <c r="AI49" s="208"/>
    </row>
    <row r="50" spans="1:35" ht="18">
      <c r="A50"/>
      <c r="B50" s="138"/>
      <c r="C50" s="138"/>
      <c r="D50" s="138"/>
      <c r="E50" s="125"/>
      <c r="F50" s="139">
        <f>F40+F49</f>
        <v>11</v>
      </c>
      <c r="G50" s="139"/>
      <c r="H50" s="140"/>
      <c r="I50" s="140"/>
      <c r="J50" s="139">
        <f>J40+J49</f>
        <v>12</v>
      </c>
      <c r="K50" s="139"/>
      <c r="L50" s="140"/>
      <c r="M50" s="140"/>
      <c r="N50" s="139">
        <f>N40+N49</f>
        <v>12</v>
      </c>
      <c r="O50" s="139"/>
      <c r="P50" s="140"/>
      <c r="Q50" s="140"/>
      <c r="R50" s="139">
        <f>R40+R49</f>
        <v>14</v>
      </c>
      <c r="S50" s="139"/>
      <c r="T50" s="140"/>
      <c r="U50" s="140"/>
      <c r="V50" s="139" t="e">
        <f ca="1">V40+V49</f>
        <v>#REF!</v>
      </c>
      <c r="W50" s="139"/>
      <c r="X50" s="140"/>
      <c r="Y50" s="140"/>
      <c r="Z50" s="139" t="e">
        <f ca="1">SUM(F50:X50)</f>
        <v>#REF!</v>
      </c>
      <c r="AA50" s="79"/>
      <c r="AB50" s="141"/>
      <c r="AC50" s="141"/>
      <c r="AD50" s="115"/>
      <c r="AE50" s="2"/>
      <c r="AF50" s="2"/>
      <c r="AG50" s="142"/>
      <c r="AH50" s="208"/>
      <c r="AI50" s="208"/>
    </row>
    <row r="51" spans="1:35" ht="19.5" customHeight="1" thickBot="1">
      <c r="A51"/>
      <c r="B51" s="489" t="s">
        <v>44</v>
      </c>
      <c r="C51" s="489"/>
      <c r="D51" s="490"/>
      <c r="E51" s="143"/>
      <c r="F51" s="491">
        <f>F49+F40</f>
        <v>11</v>
      </c>
      <c r="G51" s="492"/>
      <c r="H51" s="93"/>
      <c r="I51" s="79"/>
      <c r="J51" s="492">
        <f>J49+J40</f>
        <v>12</v>
      </c>
      <c r="K51" s="492"/>
      <c r="L51" s="93"/>
      <c r="M51" s="79"/>
      <c r="N51" s="492">
        <f>N49+N40</f>
        <v>12</v>
      </c>
      <c r="O51" s="492"/>
      <c r="P51" s="93"/>
      <c r="Q51" s="79"/>
      <c r="R51" s="492">
        <f>R49+R40</f>
        <v>14</v>
      </c>
      <c r="S51" s="492"/>
      <c r="T51" s="93"/>
      <c r="U51" s="79"/>
      <c r="V51" s="492">
        <f>V49</f>
        <v>7</v>
      </c>
      <c r="W51" s="492"/>
      <c r="X51" s="93"/>
      <c r="Y51" s="94"/>
      <c r="Z51" s="95">
        <f>Z40+Z49</f>
        <v>56</v>
      </c>
      <c r="AA51" s="93"/>
      <c r="AB51" s="486">
        <f>AB40+AB49</f>
        <v>1758</v>
      </c>
      <c r="AC51" s="487"/>
      <c r="AD51" s="115"/>
      <c r="AE51" s="144">
        <f>AE40+AE49</f>
        <v>1172</v>
      </c>
      <c r="AF51" s="145"/>
      <c r="AG51" s="146">
        <f>AG40+AG49</f>
        <v>390</v>
      </c>
      <c r="AH51" s="208"/>
      <c r="AI51" s="208"/>
    </row>
    <row r="52" spans="1:35" ht="15" customHeight="1">
      <c r="A52"/>
      <c r="B52" s="84"/>
      <c r="C52" s="488"/>
      <c r="D52" s="488"/>
      <c r="E52" s="147"/>
      <c r="F52" s="411">
        <v>11</v>
      </c>
      <c r="G52" s="411"/>
      <c r="H52" s="125"/>
      <c r="I52" s="125"/>
      <c r="J52" s="411">
        <v>13</v>
      </c>
      <c r="K52" s="411"/>
      <c r="L52" s="125"/>
      <c r="M52" s="125"/>
      <c r="N52" s="411">
        <v>12</v>
      </c>
      <c r="O52" s="411"/>
      <c r="P52" s="125"/>
      <c r="Q52" s="125"/>
      <c r="R52" s="411">
        <v>13</v>
      </c>
      <c r="S52" s="411"/>
      <c r="T52" s="125"/>
      <c r="U52" s="125"/>
      <c r="V52" s="411">
        <v>7</v>
      </c>
      <c r="W52" s="411"/>
      <c r="X52" s="79"/>
      <c r="Y52" s="79"/>
      <c r="Z52" s="148">
        <f>SUM(F52:W52)</f>
        <v>56</v>
      </c>
      <c r="AA52" s="79"/>
      <c r="AB52" s="88"/>
      <c r="AC52" s="88"/>
      <c r="AD52" s="89"/>
      <c r="AE52" s="149">
        <v>1000</v>
      </c>
      <c r="AF52" s="2"/>
      <c r="AG52" s="149">
        <v>360</v>
      </c>
      <c r="AH52" s="208"/>
      <c r="AI52" s="208"/>
    </row>
    <row r="53" spans="1:35" ht="18">
      <c r="A53"/>
      <c r="B53" s="150"/>
      <c r="C53" s="150"/>
      <c r="D53" s="151" t="s">
        <v>45</v>
      </c>
      <c r="E53" s="152"/>
      <c r="F53" s="482">
        <v>8</v>
      </c>
      <c r="G53" s="482"/>
      <c r="H53" s="153"/>
      <c r="I53" s="153"/>
      <c r="J53" s="482">
        <v>11</v>
      </c>
      <c r="K53" s="482"/>
      <c r="L53" s="153"/>
      <c r="M53" s="153"/>
      <c r="N53" s="482">
        <v>13</v>
      </c>
      <c r="O53" s="482"/>
      <c r="P53" s="153"/>
      <c r="Q53" s="153"/>
      <c r="R53" s="482">
        <v>12</v>
      </c>
      <c r="S53" s="482"/>
      <c r="T53" s="153"/>
      <c r="U53" s="153"/>
      <c r="V53" s="482">
        <v>7</v>
      </c>
      <c r="W53" s="482"/>
      <c r="X53" s="153"/>
      <c r="Y53" s="153"/>
      <c r="Z53" s="154">
        <f>SUM(F53:W53)</f>
        <v>51</v>
      </c>
      <c r="AA53" s="79"/>
      <c r="AB53" s="155"/>
      <c r="AC53" s="155"/>
      <c r="AD53" s="89"/>
      <c r="AE53" s="483">
        <f>AE51+AG51</f>
        <v>1562</v>
      </c>
      <c r="AF53" s="484"/>
      <c r="AG53" s="485"/>
      <c r="AH53" s="208"/>
      <c r="AI53" s="208"/>
    </row>
    <row r="54" spans="1:35" ht="16.5" customHeight="1">
      <c r="A54"/>
      <c r="B54" s="499" t="s">
        <v>46</v>
      </c>
      <c r="C54" s="499"/>
      <c r="D54" s="500"/>
      <c r="E54" s="143"/>
      <c r="F54" s="501">
        <f>F51+F31</f>
        <v>36</v>
      </c>
      <c r="G54" s="502"/>
      <c r="H54" s="156"/>
      <c r="I54" s="157"/>
      <c r="J54" s="502">
        <f>J51+J31</f>
        <v>37</v>
      </c>
      <c r="K54" s="502"/>
      <c r="L54" s="158"/>
      <c r="M54" s="157"/>
      <c r="N54" s="502">
        <f>N51+N40</f>
        <v>16</v>
      </c>
      <c r="O54" s="502"/>
      <c r="P54" s="156"/>
      <c r="Q54" s="157"/>
      <c r="R54" s="502">
        <f>R51+R31</f>
        <v>35</v>
      </c>
      <c r="S54" s="502"/>
      <c r="T54" s="156"/>
      <c r="U54" s="157"/>
      <c r="V54" s="502">
        <f>V51+V31</f>
        <v>28</v>
      </c>
      <c r="W54" s="502"/>
      <c r="X54" s="156"/>
      <c r="Y54" s="159"/>
      <c r="Z54" s="160">
        <f>Z51+Z32</f>
        <v>171</v>
      </c>
      <c r="AA54" s="156"/>
      <c r="AB54" s="493">
        <f>AB51+AB31</f>
        <v>5366</v>
      </c>
      <c r="AC54" s="493"/>
      <c r="AD54" s="161"/>
      <c r="AE54" s="494">
        <f>AE52+AG52</f>
        <v>1360</v>
      </c>
      <c r="AF54" s="495"/>
      <c r="AG54" s="496"/>
      <c r="AH54" s="208"/>
      <c r="AI54" s="208"/>
    </row>
    <row r="55" spans="1:35" ht="16.5" customHeight="1">
      <c r="A55"/>
      <c r="B55" s="497" t="s">
        <v>47</v>
      </c>
      <c r="C55" s="497"/>
      <c r="D55" s="497"/>
      <c r="E55" s="162"/>
      <c r="F55" s="497">
        <v>35</v>
      </c>
      <c r="G55" s="497"/>
      <c r="H55" s="163"/>
      <c r="I55" s="163"/>
      <c r="J55" s="497">
        <v>36</v>
      </c>
      <c r="K55" s="497"/>
      <c r="L55" s="163"/>
      <c r="M55" s="163"/>
      <c r="N55" s="497">
        <v>36</v>
      </c>
      <c r="O55" s="497"/>
      <c r="P55" s="163"/>
      <c r="Q55" s="163"/>
      <c r="R55" s="497">
        <v>35</v>
      </c>
      <c r="S55" s="497"/>
      <c r="T55" s="163"/>
      <c r="U55" s="163"/>
      <c r="V55" s="497">
        <v>29</v>
      </c>
      <c r="W55" s="497"/>
      <c r="X55" s="163"/>
      <c r="Y55" s="164"/>
      <c r="Z55" s="165">
        <f>SUM(F55:V55)</f>
        <v>171</v>
      </c>
      <c r="AA55" s="166"/>
      <c r="AB55" s="498"/>
      <c r="AC55" s="498"/>
      <c r="AD55" s="167"/>
      <c r="AE55" s="168"/>
      <c r="AF55" s="169"/>
      <c r="AG55" s="170"/>
      <c r="AH55" s="208"/>
      <c r="AI55" s="208"/>
    </row>
    <row r="56" spans="1:35" ht="16.5" customHeight="1">
      <c r="A56"/>
      <c r="B56" s="171"/>
      <c r="C56" s="171"/>
      <c r="D56" s="171"/>
      <c r="E56" s="171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86"/>
      <c r="Z56" s="148"/>
      <c r="AA56" s="125"/>
      <c r="AB56" s="167"/>
      <c r="AC56" s="167"/>
      <c r="AD56" s="167"/>
      <c r="AE56" s="66"/>
      <c r="AF56" s="66"/>
      <c r="AG56" s="66"/>
      <c r="AH56" s="208"/>
      <c r="AI56" s="208"/>
    </row>
    <row r="57" spans="1:35" ht="15.75" customHeight="1">
      <c r="A57"/>
      <c r="B57" s="512" t="s">
        <v>48</v>
      </c>
      <c r="C57" s="512"/>
      <c r="D57" s="172"/>
      <c r="E57" s="33"/>
      <c r="F57" s="513">
        <v>2</v>
      </c>
      <c r="G57" s="514"/>
      <c r="H57" s="173">
        <v>2</v>
      </c>
      <c r="I57" s="134"/>
      <c r="J57" s="514">
        <v>2</v>
      </c>
      <c r="K57" s="514"/>
      <c r="L57" s="173">
        <v>2</v>
      </c>
      <c r="M57" s="134"/>
      <c r="N57" s="514">
        <v>2</v>
      </c>
      <c r="O57" s="514"/>
      <c r="P57" s="173">
        <v>1.79</v>
      </c>
      <c r="Q57" s="174"/>
      <c r="R57" s="514">
        <v>2</v>
      </c>
      <c r="S57" s="514"/>
      <c r="T57" s="173">
        <v>1.79</v>
      </c>
      <c r="U57" s="175"/>
      <c r="V57" s="514">
        <v>2</v>
      </c>
      <c r="W57" s="514"/>
      <c r="X57" s="176">
        <f>(V57)*(V$10/AE$1)</f>
        <v>1.5789473684210527</v>
      </c>
      <c r="Y57" s="11"/>
      <c r="Z57" s="177">
        <v>10</v>
      </c>
      <c r="AA57" s="25"/>
      <c r="AB57" s="503">
        <f>F57*F$8+J$8*J57+N57*N$8+R$8*R57+V57*V$8</f>
        <v>312</v>
      </c>
      <c r="AC57" s="503"/>
      <c r="AD57" s="38"/>
      <c r="AE57" s="178"/>
      <c r="AF57" s="179"/>
      <c r="AG57" s="180"/>
      <c r="AH57" s="208"/>
      <c r="AI57" s="208"/>
    </row>
    <row r="58" spans="1:35" ht="19.5" customHeight="1">
      <c r="A58"/>
      <c r="B58" s="504" t="s">
        <v>49</v>
      </c>
      <c r="C58" s="504"/>
      <c r="D58" s="505"/>
      <c r="E58" s="181"/>
      <c r="F58" s="506" t="s">
        <v>50</v>
      </c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11"/>
      <c r="Z58" s="11"/>
      <c r="AA58" s="25"/>
      <c r="AB58" s="503">
        <v>10</v>
      </c>
      <c r="AC58" s="503"/>
      <c r="AD58" s="38"/>
      <c r="AE58" s="178"/>
      <c r="AF58" s="179"/>
      <c r="AG58" s="180"/>
      <c r="AH58" s="208"/>
      <c r="AI58" s="208"/>
    </row>
    <row r="59" spans="1:35" ht="17.399999999999999">
      <c r="A59"/>
      <c r="B59" s="509" t="s">
        <v>51</v>
      </c>
      <c r="C59" s="509"/>
      <c r="D59" s="72"/>
      <c r="E59" s="33"/>
      <c r="F59" s="510">
        <v>0.5</v>
      </c>
      <c r="G59" s="511"/>
      <c r="H59" s="182"/>
      <c r="I59" s="134"/>
      <c r="J59" s="511">
        <v>0.5</v>
      </c>
      <c r="K59" s="511"/>
      <c r="L59" s="182"/>
      <c r="M59" s="134"/>
      <c r="N59" s="511">
        <v>0.5</v>
      </c>
      <c r="O59" s="511"/>
      <c r="P59" s="182"/>
      <c r="Q59" s="134"/>
      <c r="R59" s="511"/>
      <c r="S59" s="511"/>
      <c r="T59" s="182"/>
      <c r="U59" s="134"/>
      <c r="V59" s="511"/>
      <c r="W59" s="511"/>
      <c r="X59" s="182"/>
      <c r="Y59" s="11"/>
      <c r="Z59" s="183">
        <v>1.5</v>
      </c>
      <c r="AA59" s="25"/>
      <c r="AB59" s="503">
        <f t="shared" ref="AB59" si="24">F59*F$8+J$8*J59+N59*N$8+R$8*R59+V59*V$8</f>
        <v>49</v>
      </c>
      <c r="AC59" s="503"/>
      <c r="AD59" s="161"/>
      <c r="AE59" s="184"/>
      <c r="AF59" s="184"/>
      <c r="AG59" s="184"/>
      <c r="AH59" s="208"/>
      <c r="AI59" s="208"/>
    </row>
    <row r="60" spans="1:35" ht="18.75" customHeight="1">
      <c r="A60"/>
      <c r="B60" s="521" t="s">
        <v>52</v>
      </c>
      <c r="C60" s="521"/>
      <c r="D60" s="185"/>
      <c r="E60" s="186"/>
      <c r="F60" s="522">
        <f>F54+F57+F59</f>
        <v>38.5</v>
      </c>
      <c r="G60" s="522"/>
      <c r="H60" s="187"/>
      <c r="I60" s="134"/>
      <c r="J60" s="522">
        <f>J54+J57+J59</f>
        <v>39.5</v>
      </c>
      <c r="K60" s="522"/>
      <c r="L60" s="187"/>
      <c r="M60" s="134"/>
      <c r="N60" s="523">
        <f>N54+N57+N59</f>
        <v>18.5</v>
      </c>
      <c r="O60" s="523"/>
      <c r="P60" s="218"/>
      <c r="Q60" s="219"/>
      <c r="R60" s="523">
        <f>R54+R57+R59</f>
        <v>37</v>
      </c>
      <c r="S60" s="523"/>
      <c r="T60" s="188"/>
      <c r="U60" s="134"/>
      <c r="V60" s="522">
        <f>V54+V57+V59</f>
        <v>30</v>
      </c>
      <c r="W60" s="522"/>
      <c r="X60" s="187"/>
      <c r="Y60" s="189"/>
      <c r="Z60" s="190">
        <f>Z59+Z57+Z54</f>
        <v>182.5</v>
      </c>
      <c r="AA60" s="25"/>
      <c r="AB60" s="503">
        <f>AB59+AB58+AB57+AB54</f>
        <v>5737</v>
      </c>
      <c r="AC60" s="503"/>
      <c r="AD60" s="38"/>
      <c r="AE60" s="2"/>
      <c r="AF60" s="2"/>
      <c r="AG60" s="2"/>
      <c r="AH60" s="208"/>
      <c r="AI60" s="208"/>
    </row>
    <row r="61" spans="1:35" ht="42.75" customHeight="1" thickBot="1">
      <c r="A61"/>
      <c r="B61" s="515" t="s">
        <v>66</v>
      </c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7"/>
      <c r="Q61" s="220"/>
      <c r="R61" s="191"/>
      <c r="S61" s="191"/>
      <c r="T61" s="192"/>
      <c r="U61" s="191"/>
      <c r="V61" s="193"/>
      <c r="W61" s="193"/>
      <c r="X61" s="191"/>
      <c r="Y61" s="191"/>
      <c r="Z61" s="191"/>
      <c r="AA61" s="191"/>
      <c r="AB61" s="191"/>
      <c r="AC61" s="194"/>
      <c r="AD61" s="38"/>
      <c r="AE61" s="2"/>
      <c r="AF61" s="2"/>
      <c r="AG61" s="2"/>
      <c r="AH61" s="208"/>
      <c r="AI61" s="208"/>
    </row>
    <row r="62" spans="1:35" s="209" customFormat="1" ht="15.75" customHeight="1">
      <c r="A62"/>
      <c r="B62" s="195" t="s">
        <v>174</v>
      </c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7"/>
      <c r="N62" s="198"/>
      <c r="O62" s="198"/>
      <c r="P62" s="200" t="s">
        <v>159</v>
      </c>
      <c r="Q62" s="221"/>
      <c r="R62" s="196"/>
      <c r="S62" s="196"/>
      <c r="T62" s="200" t="s">
        <v>160</v>
      </c>
      <c r="U62" s="196"/>
      <c r="V62" s="198"/>
      <c r="W62" s="84"/>
      <c r="X62" s="197"/>
      <c r="Y62" s="197"/>
      <c r="Z62" s="196"/>
      <c r="AA62" s="196"/>
      <c r="AB62" s="199"/>
      <c r="AC62" s="199"/>
      <c r="AD62" s="89"/>
      <c r="AE62" s="2"/>
      <c r="AF62" s="2"/>
      <c r="AG62" s="2"/>
    </row>
    <row r="63" spans="1:35" ht="9" customHeight="1">
      <c r="A63"/>
      <c r="B63" s="195"/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6"/>
      <c r="N63" s="84"/>
      <c r="O63" s="84"/>
      <c r="P63" s="196"/>
      <c r="Q63" s="196"/>
      <c r="R63" s="196"/>
      <c r="S63" s="196"/>
      <c r="T63" s="196"/>
      <c r="U63" s="196"/>
      <c r="V63" s="84"/>
      <c r="W63" s="8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518" t="s">
        <v>180</v>
      </c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2"/>
      <c r="AG64" s="2"/>
    </row>
    <row r="65" spans="1:33" ht="17.399999999999999">
      <c r="A65"/>
      <c r="B65" s="275" t="s">
        <v>181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03"/>
      <c r="P65" s="201"/>
      <c r="Q65" s="201"/>
      <c r="R65" s="201"/>
      <c r="S65" s="201"/>
      <c r="T65" s="201"/>
      <c r="U65" s="201"/>
      <c r="V65" s="201"/>
      <c r="W65" s="204"/>
      <c r="X65" s="196"/>
      <c r="Y65" s="196"/>
      <c r="Z65" s="196"/>
      <c r="AA65" s="196"/>
      <c r="AB65" s="199"/>
      <c r="AC65" s="199"/>
      <c r="AD65" s="89"/>
      <c r="AE65" s="2"/>
      <c r="AF65" s="2"/>
      <c r="AG65" s="2"/>
    </row>
    <row r="66" spans="1:33" ht="15.6">
      <c r="A66"/>
      <c r="B66" s="205"/>
      <c r="C66" s="196"/>
      <c r="D66" s="196"/>
      <c r="E66" s="196"/>
      <c r="F66" s="84"/>
      <c r="G66" s="84"/>
      <c r="H66" s="196"/>
      <c r="I66" s="196"/>
      <c r="J66" s="84"/>
      <c r="K66" s="519" t="s">
        <v>175</v>
      </c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  <row r="67" spans="1:33" ht="15.6">
      <c r="A67"/>
      <c r="B67" s="207"/>
      <c r="C67" s="207"/>
      <c r="D67" s="207"/>
      <c r="E67" s="207"/>
      <c r="F67" s="207"/>
      <c r="G67" s="207"/>
      <c r="H67" s="207"/>
      <c r="I67" s="207"/>
      <c r="J67" s="207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</sheetData>
  <mergeCells count="312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0:AC40"/>
    <mergeCell ref="B42:D42"/>
    <mergeCell ref="C43:D43"/>
    <mergeCell ref="F43:G43"/>
    <mergeCell ref="J43:K43"/>
    <mergeCell ref="N43:O43"/>
    <mergeCell ref="R43:S43"/>
    <mergeCell ref="V43:W43"/>
    <mergeCell ref="AB43:AC43"/>
    <mergeCell ref="B40:D40"/>
    <mergeCell ref="F40:G40"/>
    <mergeCell ref="J40:K40"/>
    <mergeCell ref="N40:O40"/>
    <mergeCell ref="R40:S40"/>
    <mergeCell ref="V40:W40"/>
    <mergeCell ref="F45:G45"/>
    <mergeCell ref="J45:K45"/>
    <mergeCell ref="N45:O45"/>
    <mergeCell ref="R45:S45"/>
    <mergeCell ref="V45:W45"/>
    <mergeCell ref="AB45:AC45"/>
    <mergeCell ref="F44:G44"/>
    <mergeCell ref="J44:K44"/>
    <mergeCell ref="N44:O44"/>
    <mergeCell ref="R44:S44"/>
    <mergeCell ref="V44:W44"/>
    <mergeCell ref="AB44:AC44"/>
    <mergeCell ref="F46:G46"/>
    <mergeCell ref="J46:K46"/>
    <mergeCell ref="R46:S46"/>
    <mergeCell ref="V46:W46"/>
    <mergeCell ref="AB46:AC46"/>
    <mergeCell ref="F47:G47"/>
    <mergeCell ref="J47:K47"/>
    <mergeCell ref="N47:O47"/>
    <mergeCell ref="R47:S47"/>
    <mergeCell ref="V47:W47"/>
    <mergeCell ref="AE48:AG48"/>
    <mergeCell ref="B49:D49"/>
    <mergeCell ref="F49:G49"/>
    <mergeCell ref="J49:K49"/>
    <mergeCell ref="N49:O49"/>
    <mergeCell ref="R49:S49"/>
    <mergeCell ref="V49:W49"/>
    <mergeCell ref="AB49:AC49"/>
    <mergeCell ref="AB47:AC47"/>
    <mergeCell ref="C48:D48"/>
    <mergeCell ref="F48:G48"/>
    <mergeCell ref="J48:K48"/>
    <mergeCell ref="N48:O48"/>
    <mergeCell ref="R48:S48"/>
    <mergeCell ref="AB48:AC48"/>
    <mergeCell ref="F53:G53"/>
    <mergeCell ref="J53:K53"/>
    <mergeCell ref="N53:O53"/>
    <mergeCell ref="R53:S53"/>
    <mergeCell ref="V53:W53"/>
    <mergeCell ref="AE53:AG53"/>
    <mergeCell ref="AB51:AC51"/>
    <mergeCell ref="C52:D52"/>
    <mergeCell ref="F52:G52"/>
    <mergeCell ref="J52:K52"/>
    <mergeCell ref="N52:O52"/>
    <mergeCell ref="R52:S52"/>
    <mergeCell ref="V52:W52"/>
    <mergeCell ref="B51:D51"/>
    <mergeCell ref="F51:G51"/>
    <mergeCell ref="J51:K51"/>
    <mergeCell ref="N51:O51"/>
    <mergeCell ref="R51:S51"/>
    <mergeCell ref="V51:W51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B54:D54"/>
    <mergeCell ref="F54:G54"/>
    <mergeCell ref="J54:K54"/>
    <mergeCell ref="N54:O54"/>
    <mergeCell ref="R54:S54"/>
    <mergeCell ref="V54:W54"/>
    <mergeCell ref="AB57:AC57"/>
    <mergeCell ref="B58:D58"/>
    <mergeCell ref="F58:X58"/>
    <mergeCell ref="AB58:AC58"/>
    <mergeCell ref="B59:C59"/>
    <mergeCell ref="F59:G59"/>
    <mergeCell ref="J59:K59"/>
    <mergeCell ref="N59:O59"/>
    <mergeCell ref="R59:S59"/>
    <mergeCell ref="V59:W59"/>
    <mergeCell ref="B57:C57"/>
    <mergeCell ref="F57:G57"/>
    <mergeCell ref="J57:K57"/>
    <mergeCell ref="N57:O57"/>
    <mergeCell ref="R57:S57"/>
    <mergeCell ref="V57:W57"/>
    <mergeCell ref="B61:P61"/>
    <mergeCell ref="K66:Y67"/>
    <mergeCell ref="B64:AE64"/>
    <mergeCell ref="AB59:AC59"/>
    <mergeCell ref="B60:C60"/>
    <mergeCell ref="F60:G60"/>
    <mergeCell ref="J60:K60"/>
    <mergeCell ref="N60:O60"/>
    <mergeCell ref="R60:S60"/>
    <mergeCell ref="V60:W60"/>
    <mergeCell ref="AB60:AC60"/>
  </mergeCells>
  <conditionalFormatting sqref="H13:H30 L13:L30 X13:X30 P13:P31 T13:T31 I30 Q30 U30 H33 Q33:Q42 U33:U42 I33:I50 T38:T39 H41:H42 H44:H45 Q44:Q47 U44:U47 H48:H49 Q50 U50 H52">
    <cfRule type="cellIs" dxfId="90" priority="1" stopIfTrue="1" operator="equal">
      <formula>0</formula>
    </cfRule>
  </conditionalFormatting>
  <conditionalFormatting sqref="H33:H51 T33:T51 L33:L51 P33:P51 X33:X51">
    <cfRule type="cellIs" dxfId="89" priority="2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47FD1-97DE-4234-B941-06A5598427E7}">
  <sheetPr>
    <pageSetUpPr fitToPage="1"/>
  </sheetPr>
  <dimension ref="A1:AI71"/>
  <sheetViews>
    <sheetView view="pageBreakPreview" topLeftCell="A50" zoomScale="85" zoomScaleNormal="70" zoomScaleSheetLayoutView="85" workbookViewId="0">
      <selection activeCell="S48" sqref="S48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2.1992187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109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>V14*(V$10/AE$1)</f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>
        <f t="shared" si="0"/>
        <v>1</v>
      </c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>V15*(V$10/AE$1)</f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171</v>
      </c>
      <c r="D20" s="32"/>
      <c r="E20" s="33"/>
      <c r="F20" s="380"/>
      <c r="G20" s="381"/>
      <c r="H20" s="34">
        <f t="shared" si="0"/>
        <v>0</v>
      </c>
      <c r="I20" s="20"/>
      <c r="J20" s="381">
        <v>2</v>
      </c>
      <c r="K20" s="381"/>
      <c r="L20" s="35">
        <f t="shared" si="1"/>
        <v>2</v>
      </c>
      <c r="M20" s="22"/>
      <c r="N20" s="381"/>
      <c r="O20" s="381"/>
      <c r="P20" s="36">
        <f t="shared" si="2"/>
        <v>0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5">
        <v>2</v>
      </c>
      <c r="W27" s="395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16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110</v>
      </c>
      <c r="AF33" s="539"/>
      <c r="AG33" s="271" t="s">
        <v>111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112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113"/>
      <c r="V35" s="541"/>
      <c r="W35" s="433"/>
      <c r="X35" s="224">
        <f t="shared" ref="X35:X39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113</v>
      </c>
      <c r="D36" s="421"/>
      <c r="E36" s="112"/>
      <c r="F36" s="422"/>
      <c r="G36" s="423"/>
      <c r="H36" s="231">
        <f t="shared" si="7"/>
        <v>0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540"/>
      <c r="W36" s="443"/>
      <c r="X36" s="225">
        <f t="shared" si="11"/>
        <v>0</v>
      </c>
      <c r="Y36" s="79"/>
      <c r="Z36" s="226">
        <f t="shared" ref="Z36:Z42" si="12">F36+J36+N36+R36+V36</f>
        <v>2</v>
      </c>
      <c r="AA36" s="79"/>
      <c r="AB36" s="418">
        <f t="shared" ref="AB36:AB42" si="13">F36*F$8+J36*J$8+N36*N$8+R36*R$8+V36*V$8</f>
        <v>68</v>
      </c>
      <c r="AC36" s="419"/>
      <c r="AD36" s="115"/>
      <c r="AE36" s="228">
        <f t="shared" ref="AE36:AE39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114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4"/>
      <c r="S37" s="425"/>
      <c r="T37" s="232">
        <f t="shared" si="10"/>
        <v>0</v>
      </c>
      <c r="U37" s="73"/>
      <c r="V37" s="542"/>
      <c r="W37" s="427"/>
      <c r="X37" s="225"/>
      <c r="Y37" s="79"/>
      <c r="Z37" s="226">
        <f t="shared" si="12"/>
        <v>2</v>
      </c>
      <c r="AA37" s="79"/>
      <c r="AB37" s="418">
        <f t="shared" si="13"/>
        <v>68</v>
      </c>
      <c r="AC37" s="419"/>
      <c r="AD37" s="115"/>
      <c r="AE37" s="228">
        <f t="shared" si="14"/>
        <v>68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115</v>
      </c>
      <c r="D38" s="421"/>
      <c r="E38" s="112"/>
      <c r="F38" s="422">
        <v>2</v>
      </c>
      <c r="G38" s="423"/>
      <c r="H38" s="231">
        <f t="shared" si="7"/>
        <v>2</v>
      </c>
      <c r="I38" s="73"/>
      <c r="J38" s="422"/>
      <c r="K38" s="423"/>
      <c r="L38" s="231">
        <f t="shared" si="8"/>
        <v>0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540"/>
      <c r="W38" s="443"/>
      <c r="X38" s="225">
        <f t="shared" si="11"/>
        <v>0</v>
      </c>
      <c r="Y38" s="79"/>
      <c r="Z38" s="226">
        <f t="shared" si="12"/>
        <v>2</v>
      </c>
      <c r="AA38" s="79"/>
      <c r="AB38" s="418">
        <f t="shared" si="13"/>
        <v>68</v>
      </c>
      <c r="AC38" s="419"/>
      <c r="AD38" s="115"/>
      <c r="AE38" s="228">
        <f t="shared" si="14"/>
        <v>68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116</v>
      </c>
      <c r="D39" s="421"/>
      <c r="E39" s="112"/>
      <c r="F39" s="434"/>
      <c r="G39" s="435"/>
      <c r="H39" s="233">
        <f t="shared" si="7"/>
        <v>0</v>
      </c>
      <c r="I39" s="73"/>
      <c r="J39" s="436">
        <v>2</v>
      </c>
      <c r="K39" s="437"/>
      <c r="L39" s="231">
        <f t="shared" si="8"/>
        <v>2</v>
      </c>
      <c r="M39" s="74"/>
      <c r="N39" s="440"/>
      <c r="O39" s="441"/>
      <c r="P39" s="231">
        <f t="shared" si="9"/>
        <v>0</v>
      </c>
      <c r="Q39" s="73"/>
      <c r="R39" s="440"/>
      <c r="S39" s="441"/>
      <c r="T39" s="231">
        <f t="shared" si="10"/>
        <v>0</v>
      </c>
      <c r="U39" s="73"/>
      <c r="V39" s="426"/>
      <c r="W39" s="427"/>
      <c r="X39" s="225">
        <f t="shared" si="11"/>
        <v>0</v>
      </c>
      <c r="Y39" s="79"/>
      <c r="Z39" s="226">
        <f t="shared" si="12"/>
        <v>2</v>
      </c>
      <c r="AA39" s="79"/>
      <c r="AB39" s="418">
        <f t="shared" si="13"/>
        <v>68</v>
      </c>
      <c r="AC39" s="419"/>
      <c r="AD39" s="115"/>
      <c r="AE39" s="228">
        <f t="shared" si="14"/>
        <v>68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444" t="s">
        <v>117</v>
      </c>
      <c r="D40" s="445"/>
      <c r="E40" s="112"/>
      <c r="F40" s="280"/>
      <c r="G40" s="281"/>
      <c r="H40" s="233">
        <f t="shared" si="7"/>
        <v>0</v>
      </c>
      <c r="I40" s="73"/>
      <c r="J40" s="446"/>
      <c r="K40" s="447"/>
      <c r="L40" s="231">
        <f t="shared" si="8"/>
        <v>0</v>
      </c>
      <c r="M40" s="74"/>
      <c r="N40" s="446">
        <v>2</v>
      </c>
      <c r="O40" s="447"/>
      <c r="P40" s="231">
        <f t="shared" si="9"/>
        <v>1.7894736842105263</v>
      </c>
      <c r="Q40" s="73"/>
      <c r="R40" s="446">
        <v>2</v>
      </c>
      <c r="S40" s="447"/>
      <c r="T40" s="231">
        <f t="shared" si="10"/>
        <v>1.7894736842105263</v>
      </c>
      <c r="U40" s="73"/>
      <c r="V40" s="426"/>
      <c r="W40" s="427"/>
      <c r="X40" s="225"/>
      <c r="Y40" s="79"/>
      <c r="Z40" s="226">
        <f t="shared" si="12"/>
        <v>4</v>
      </c>
      <c r="AA40" s="79"/>
      <c r="AB40" s="418">
        <f t="shared" si="13"/>
        <v>120</v>
      </c>
      <c r="AC40" s="419"/>
      <c r="AD40" s="115"/>
      <c r="AE40" s="229"/>
      <c r="AF40" s="2"/>
      <c r="AG40" s="230">
        <f t="shared" ref="AG40:AG42" si="15">AB40</f>
        <v>120</v>
      </c>
      <c r="AH40" s="208"/>
      <c r="AI40" s="208"/>
    </row>
    <row r="41" spans="1:35" ht="24.9" customHeight="1">
      <c r="A41" s="116"/>
      <c r="B41" s="236">
        <v>23</v>
      </c>
      <c r="C41" s="420" t="s">
        <v>118</v>
      </c>
      <c r="D41" s="421"/>
      <c r="E41" s="112"/>
      <c r="F41" s="434"/>
      <c r="G41" s="435"/>
      <c r="H41" s="233">
        <f t="shared" si="7"/>
        <v>0</v>
      </c>
      <c r="I41" s="73"/>
      <c r="J41" s="440"/>
      <c r="K41" s="441"/>
      <c r="L41" s="231">
        <f t="shared" si="8"/>
        <v>0</v>
      </c>
      <c r="M41" s="74"/>
      <c r="N41" s="440">
        <v>2</v>
      </c>
      <c r="O41" s="441"/>
      <c r="P41" s="231">
        <f t="shared" si="9"/>
        <v>1.7894736842105263</v>
      </c>
      <c r="Q41" s="73"/>
      <c r="R41" s="440">
        <v>2</v>
      </c>
      <c r="S41" s="441"/>
      <c r="T41" s="231">
        <f t="shared" si="10"/>
        <v>1.7894736842105263</v>
      </c>
      <c r="U41" s="73"/>
      <c r="V41" s="442"/>
      <c r="W41" s="443"/>
      <c r="X41" s="225"/>
      <c r="Y41" s="79"/>
      <c r="Z41" s="226">
        <f t="shared" si="12"/>
        <v>4</v>
      </c>
      <c r="AA41" s="79"/>
      <c r="AB41" s="418">
        <f t="shared" si="13"/>
        <v>120</v>
      </c>
      <c r="AC41" s="419"/>
      <c r="AD41" s="115"/>
      <c r="AE41" s="229"/>
      <c r="AF41" s="2"/>
      <c r="AG41" s="230">
        <f t="shared" si="15"/>
        <v>120</v>
      </c>
      <c r="AH41" s="208"/>
      <c r="AI41" s="208"/>
    </row>
    <row r="42" spans="1:35" ht="24.9" customHeight="1">
      <c r="A42" s="116"/>
      <c r="B42" s="236">
        <v>24</v>
      </c>
      <c r="C42" s="444" t="s">
        <v>119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1</v>
      </c>
      <c r="S42" s="447"/>
      <c r="T42" s="231">
        <f t="shared" si="10"/>
        <v>0.89473684210526316</v>
      </c>
      <c r="U42" s="73"/>
      <c r="V42" s="480"/>
      <c r="W42" s="481"/>
      <c r="X42" s="237"/>
      <c r="Y42" s="79"/>
      <c r="Z42" s="226">
        <f t="shared" si="12"/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6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5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20</v>
      </c>
      <c r="AA43" s="79"/>
      <c r="AB43" s="454">
        <f>SUM(AB35:AC42)</f>
        <v>644</v>
      </c>
      <c r="AC43" s="530"/>
      <c r="AD43" s="115"/>
      <c r="AE43" s="121">
        <f>SUM(AE35:AE42)</f>
        <v>374</v>
      </c>
      <c r="AF43" s="122"/>
      <c r="AG43" s="123">
        <f>SUM(AG35:AG42)</f>
        <v>270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287">
        <v>19</v>
      </c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526" t="s">
        <v>120</v>
      </c>
      <c r="D46" s="527"/>
      <c r="E46" s="129"/>
      <c r="F46" s="528">
        <v>1</v>
      </c>
      <c r="G46" s="529"/>
      <c r="H46" s="240">
        <f t="shared" ref="H46:H52" si="16">((F46)*(F$10/AE$1))</f>
        <v>1</v>
      </c>
      <c r="I46" s="73"/>
      <c r="J46" s="461">
        <v>2</v>
      </c>
      <c r="K46" s="462"/>
      <c r="L46" s="300">
        <f t="shared" ref="L46:L52" si="17">(J46)*(J$10/AE$1)</f>
        <v>2</v>
      </c>
      <c r="M46" s="84"/>
      <c r="N46" s="528">
        <v>1</v>
      </c>
      <c r="O46" s="529"/>
      <c r="P46" s="241">
        <f t="shared" ref="P46:P52" si="18">N46*(N$10/AE$1)</f>
        <v>0.89473684210526316</v>
      </c>
      <c r="Q46" s="84"/>
      <c r="R46" s="528"/>
      <c r="S46" s="529"/>
      <c r="T46" s="130">
        <f>R46*(R$10/AE$1)</f>
        <v>0</v>
      </c>
      <c r="U46" s="84"/>
      <c r="V46" s="525"/>
      <c r="W46" s="525"/>
      <c r="X46" s="131">
        <f>V46*(V$10/AE$1)</f>
        <v>0</v>
      </c>
      <c r="Y46" s="84"/>
      <c r="Z46" s="242">
        <f>F46+J46+N46+R46+V46</f>
        <v>4</v>
      </c>
      <c r="AA46" s="79"/>
      <c r="AB46" s="418">
        <f>F46*F$8+J46*J$8+N46*N$8+R46*R$8+V35*V$8</f>
        <v>132</v>
      </c>
      <c r="AC46" s="419"/>
      <c r="AD46" s="115"/>
      <c r="AE46" s="243">
        <f>AB46</f>
        <v>132</v>
      </c>
      <c r="AF46" s="2"/>
      <c r="AG46" s="245"/>
      <c r="AH46" s="208"/>
      <c r="AI46" s="208"/>
    </row>
    <row r="47" spans="1:35" ht="24.9" customHeight="1">
      <c r="A47"/>
      <c r="B47" s="250">
        <v>26</v>
      </c>
      <c r="C47" s="259" t="s">
        <v>121</v>
      </c>
      <c r="D47" s="260"/>
      <c r="E47" s="129"/>
      <c r="F47" s="467">
        <v>2</v>
      </c>
      <c r="G47" s="468"/>
      <c r="H47" s="251">
        <f t="shared" si="16"/>
        <v>2</v>
      </c>
      <c r="I47" s="73"/>
      <c r="J47" s="543">
        <v>2</v>
      </c>
      <c r="K47" s="544"/>
      <c r="L47" s="301">
        <f t="shared" si="17"/>
        <v>2</v>
      </c>
      <c r="M47" s="84"/>
      <c r="N47" s="467"/>
      <c r="O47" s="468"/>
      <c r="P47" s="249">
        <f t="shared" si="18"/>
        <v>0</v>
      </c>
      <c r="Q47" s="84"/>
      <c r="R47" s="467"/>
      <c r="S47" s="468"/>
      <c r="T47" s="249">
        <f>R47*(R$10/AE$1)</f>
        <v>0</v>
      </c>
      <c r="U47" s="84"/>
      <c r="V47" s="391"/>
      <c r="W47" s="391"/>
      <c r="X47" s="132">
        <f>V47*(V$10/AE$1)</f>
        <v>0</v>
      </c>
      <c r="Y47" s="84"/>
      <c r="Z47" s="242">
        <f t="shared" ref="Z47:Z52" si="19">F47+J47+N47+R47+V47</f>
        <v>4</v>
      </c>
      <c r="AA47" s="79"/>
      <c r="AB47" s="418">
        <f t="shared" ref="AB47:AB51" si="20">F47*F$8+J47*J$8+N47*N$8+R47*R$8+V36*V$8</f>
        <v>136</v>
      </c>
      <c r="AC47" s="419"/>
      <c r="AD47" s="115"/>
      <c r="AE47" s="243">
        <f t="shared" ref="AE47:AE49" si="21">AB47</f>
        <v>136</v>
      </c>
      <c r="AF47" s="2"/>
      <c r="AG47" s="254"/>
      <c r="AH47" s="208"/>
      <c r="AI47" s="208"/>
    </row>
    <row r="48" spans="1:35" ht="24.9" customHeight="1">
      <c r="A48"/>
      <c r="B48" s="290">
        <v>27</v>
      </c>
      <c r="C48" s="259" t="s">
        <v>122</v>
      </c>
      <c r="D48" s="260"/>
      <c r="E48" s="129"/>
      <c r="F48" s="424"/>
      <c r="G48" s="425"/>
      <c r="H48" s="247">
        <f t="shared" si="16"/>
        <v>0</v>
      </c>
      <c r="I48" s="73"/>
      <c r="J48" s="424">
        <v>1</v>
      </c>
      <c r="K48" s="425"/>
      <c r="L48" s="301">
        <f t="shared" si="17"/>
        <v>1</v>
      </c>
      <c r="M48" s="84"/>
      <c r="N48" s="424">
        <v>2</v>
      </c>
      <c r="O48" s="425"/>
      <c r="P48" s="47">
        <f t="shared" si="18"/>
        <v>1.7894736842105263</v>
      </c>
      <c r="Q48" s="84"/>
      <c r="R48" s="282"/>
      <c r="S48" s="283"/>
      <c r="T48" s="249">
        <f t="shared" ref="T48:T52" si="22">R48*(R$10/AE$1)</f>
        <v>0</v>
      </c>
      <c r="U48" s="84"/>
      <c r="V48" s="279"/>
      <c r="W48" s="291"/>
      <c r="X48" s="132"/>
      <c r="Y48" s="84"/>
      <c r="Z48" s="242">
        <f t="shared" si="19"/>
        <v>3</v>
      </c>
      <c r="AA48" s="79"/>
      <c r="AB48" s="418">
        <f t="shared" si="20"/>
        <v>94</v>
      </c>
      <c r="AC48" s="419"/>
      <c r="AD48" s="115"/>
      <c r="AE48" s="243">
        <f t="shared" si="21"/>
        <v>94</v>
      </c>
      <c r="AF48" s="2"/>
      <c r="AG48" s="254"/>
      <c r="AH48" s="208"/>
      <c r="AI48" s="208"/>
    </row>
    <row r="49" spans="1:35" ht="24.9" customHeight="1">
      <c r="A49"/>
      <c r="B49" s="255">
        <v>28</v>
      </c>
      <c r="C49" s="259" t="s">
        <v>123</v>
      </c>
      <c r="D49" s="260"/>
      <c r="E49" s="129"/>
      <c r="F49" s="467">
        <v>3</v>
      </c>
      <c r="G49" s="468"/>
      <c r="H49" s="247">
        <f t="shared" si="16"/>
        <v>3</v>
      </c>
      <c r="I49" s="73"/>
      <c r="J49" s="543">
        <v>1</v>
      </c>
      <c r="K49" s="544"/>
      <c r="L49" s="301">
        <f t="shared" si="17"/>
        <v>1</v>
      </c>
      <c r="M49" s="74"/>
      <c r="N49" s="422"/>
      <c r="O49" s="423"/>
      <c r="P49" s="47">
        <f t="shared" si="18"/>
        <v>0</v>
      </c>
      <c r="Q49" s="73"/>
      <c r="R49" s="422"/>
      <c r="S49" s="423"/>
      <c r="T49" s="249">
        <f t="shared" si="22"/>
        <v>0</v>
      </c>
      <c r="U49" s="73"/>
      <c r="V49" s="391"/>
      <c r="W49" s="391"/>
      <c r="X49" s="133">
        <f>V49*(V$10/AE$1)</f>
        <v>0</v>
      </c>
      <c r="Y49" s="134"/>
      <c r="Z49" s="242">
        <f t="shared" si="19"/>
        <v>4</v>
      </c>
      <c r="AA49" s="135"/>
      <c r="AB49" s="418">
        <f t="shared" si="20"/>
        <v>136</v>
      </c>
      <c r="AC49" s="419"/>
      <c r="AD49" s="115"/>
      <c r="AE49" s="243">
        <f t="shared" si="21"/>
        <v>136</v>
      </c>
      <c r="AF49" s="2"/>
      <c r="AG49" s="246"/>
      <c r="AH49" s="208"/>
      <c r="AI49" s="208"/>
    </row>
    <row r="50" spans="1:35" ht="24.9" customHeight="1">
      <c r="A50"/>
      <c r="B50" s="256">
        <v>29</v>
      </c>
      <c r="C50" s="261" t="s">
        <v>124</v>
      </c>
      <c r="D50" s="262"/>
      <c r="E50" s="136"/>
      <c r="F50" s="426"/>
      <c r="G50" s="545"/>
      <c r="H50" s="137">
        <f t="shared" si="16"/>
        <v>0</v>
      </c>
      <c r="I50" s="20"/>
      <c r="J50" s="442"/>
      <c r="K50" s="443"/>
      <c r="L50" s="301">
        <f t="shared" si="17"/>
        <v>0</v>
      </c>
      <c r="M50" s="22"/>
      <c r="N50" s="546">
        <v>3</v>
      </c>
      <c r="O50" s="547"/>
      <c r="P50" s="47">
        <f t="shared" si="18"/>
        <v>2.6842105263157894</v>
      </c>
      <c r="Q50" s="20"/>
      <c r="R50" s="546">
        <v>4</v>
      </c>
      <c r="S50" s="547"/>
      <c r="T50" s="249">
        <f t="shared" si="22"/>
        <v>3.5789473684210527</v>
      </c>
      <c r="U50" s="20"/>
      <c r="V50" s="263"/>
      <c r="W50" s="264"/>
      <c r="X50" s="47">
        <f>V50*(V$10/AE$1)</f>
        <v>0</v>
      </c>
      <c r="Y50" s="134"/>
      <c r="Z50" s="242">
        <f t="shared" si="19"/>
        <v>7</v>
      </c>
      <c r="AA50" s="135"/>
      <c r="AB50" s="418">
        <f t="shared" si="20"/>
        <v>210</v>
      </c>
      <c r="AC50" s="419"/>
      <c r="AD50" s="115"/>
      <c r="AE50" s="244"/>
      <c r="AF50" s="2"/>
      <c r="AG50" s="257">
        <f>F50*F$8+J50*J$8+N50*N$8+R50*R$8</f>
        <v>210</v>
      </c>
      <c r="AH50" s="208"/>
      <c r="AI50" s="208"/>
    </row>
    <row r="51" spans="1:35" ht="24.9" customHeight="1">
      <c r="A51"/>
      <c r="B51" s="256">
        <v>30</v>
      </c>
      <c r="C51" s="261" t="s">
        <v>125</v>
      </c>
      <c r="D51" s="262"/>
      <c r="E51" s="136"/>
      <c r="F51" s="335"/>
      <c r="G51" s="336"/>
      <c r="H51" s="137">
        <f t="shared" si="16"/>
        <v>0</v>
      </c>
      <c r="I51" s="20"/>
      <c r="J51" s="442"/>
      <c r="K51" s="443"/>
      <c r="L51" s="301">
        <f t="shared" si="17"/>
        <v>0</v>
      </c>
      <c r="M51" s="22"/>
      <c r="N51" s="446">
        <v>3</v>
      </c>
      <c r="O51" s="447"/>
      <c r="P51" s="47">
        <f t="shared" si="18"/>
        <v>2.6842105263157894</v>
      </c>
      <c r="Q51" s="20"/>
      <c r="R51" s="446">
        <v>4</v>
      </c>
      <c r="S51" s="447"/>
      <c r="T51" s="249">
        <f t="shared" si="22"/>
        <v>3.5789473684210527</v>
      </c>
      <c r="U51" s="20"/>
      <c r="V51" s="263"/>
      <c r="W51" s="264"/>
      <c r="X51" s="47"/>
      <c r="Y51" s="134"/>
      <c r="Z51" s="242">
        <f t="shared" si="19"/>
        <v>7</v>
      </c>
      <c r="AA51" s="135"/>
      <c r="AB51" s="418">
        <f t="shared" si="20"/>
        <v>210</v>
      </c>
      <c r="AC51" s="419"/>
      <c r="AD51" s="115"/>
      <c r="AE51" s="244"/>
      <c r="AF51" s="2"/>
      <c r="AG51" s="257">
        <f t="shared" ref="AG51" si="23">F51*F$8+J51*J$8+N51*N$8+R51*R$8</f>
        <v>210</v>
      </c>
      <c r="AH51" s="208"/>
      <c r="AI51" s="208"/>
    </row>
    <row r="52" spans="1:35" ht="24.9" customHeight="1">
      <c r="A52"/>
      <c r="B52" s="258">
        <v>31</v>
      </c>
      <c r="C52" s="476" t="s">
        <v>172</v>
      </c>
      <c r="D52" s="477"/>
      <c r="E52" s="136"/>
      <c r="F52" s="478"/>
      <c r="G52" s="479"/>
      <c r="H52" s="137">
        <f t="shared" si="16"/>
        <v>0</v>
      </c>
      <c r="I52" s="20"/>
      <c r="J52" s="455"/>
      <c r="K52" s="456"/>
      <c r="L52" s="302">
        <f t="shared" si="17"/>
        <v>0</v>
      </c>
      <c r="M52" s="22"/>
      <c r="N52" s="422"/>
      <c r="O52" s="423"/>
      <c r="P52" s="47">
        <f t="shared" si="18"/>
        <v>0</v>
      </c>
      <c r="Q52" s="20"/>
      <c r="R52" s="422"/>
      <c r="S52" s="423"/>
      <c r="T52" s="249">
        <f t="shared" si="22"/>
        <v>0</v>
      </c>
      <c r="U52" s="20"/>
      <c r="V52" s="480">
        <v>7</v>
      </c>
      <c r="W52" s="481"/>
      <c r="X52" s="249">
        <f>V52*(V$10/AE$1)</f>
        <v>5.5263157894736841</v>
      </c>
      <c r="Y52" s="134"/>
      <c r="Z52" s="242">
        <f t="shared" si="19"/>
        <v>7</v>
      </c>
      <c r="AA52" s="135"/>
      <c r="AB52" s="418">
        <f>V52*V8</f>
        <v>196</v>
      </c>
      <c r="AC52" s="419"/>
      <c r="AD52" s="115"/>
      <c r="AE52" s="473" t="s">
        <v>42</v>
      </c>
      <c r="AF52" s="474"/>
      <c r="AG52" s="475"/>
      <c r="AH52" s="208"/>
      <c r="AI52" s="208"/>
    </row>
    <row r="53" spans="1:35" ht="24.9" customHeight="1">
      <c r="A53"/>
      <c r="B53" s="450" t="s">
        <v>43</v>
      </c>
      <c r="C53" s="450"/>
      <c r="D53" s="451"/>
      <c r="E53" s="118"/>
      <c r="F53" s="416">
        <f>SUM(F46:G52)</f>
        <v>6</v>
      </c>
      <c r="G53" s="417"/>
      <c r="H53" s="76"/>
      <c r="I53" s="77"/>
      <c r="J53" s="417">
        <f>SUM(J46:K52)</f>
        <v>6</v>
      </c>
      <c r="K53" s="417"/>
      <c r="L53" s="78"/>
      <c r="M53" s="79"/>
      <c r="N53" s="417">
        <f>SUM(N46:O52)</f>
        <v>9</v>
      </c>
      <c r="O53" s="417"/>
      <c r="P53" s="78"/>
      <c r="Q53" s="79"/>
      <c r="R53" s="417">
        <f>SUM(R46:S52)</f>
        <v>8</v>
      </c>
      <c r="S53" s="417"/>
      <c r="T53" s="78"/>
      <c r="U53" s="79"/>
      <c r="V53" s="452">
        <v>7</v>
      </c>
      <c r="W53" s="453"/>
      <c r="X53" s="78"/>
      <c r="Y53" s="94"/>
      <c r="Z53" s="82">
        <f>SUM(Z46:Z52)</f>
        <v>36</v>
      </c>
      <c r="AA53" s="93"/>
      <c r="AB53" s="402">
        <f>SUM(AB46:AC52)</f>
        <v>1114</v>
      </c>
      <c r="AC53" s="454"/>
      <c r="AD53" s="115"/>
      <c r="AE53" s="121">
        <f>SUM(AE46:AE52)</f>
        <v>498</v>
      </c>
      <c r="AF53" s="122"/>
      <c r="AG53" s="123">
        <f>SUM(AG46:AG52)</f>
        <v>420</v>
      </c>
      <c r="AH53" s="208"/>
      <c r="AI53" s="208"/>
    </row>
    <row r="54" spans="1:35" ht="18">
      <c r="A54"/>
      <c r="B54" s="138"/>
      <c r="C54" s="138"/>
      <c r="D54" s="138"/>
      <c r="E54" s="125"/>
      <c r="F54" s="139">
        <f>F43+F53</f>
        <v>11</v>
      </c>
      <c r="G54" s="139"/>
      <c r="H54" s="140"/>
      <c r="I54" s="140"/>
      <c r="J54" s="139">
        <f>J43+J53</f>
        <v>12</v>
      </c>
      <c r="K54" s="139"/>
      <c r="L54" s="140"/>
      <c r="M54" s="140"/>
      <c r="N54" s="139">
        <f>N43+N53</f>
        <v>13</v>
      </c>
      <c r="O54" s="139"/>
      <c r="P54" s="140"/>
      <c r="Q54" s="140"/>
      <c r="R54" s="139">
        <f>R43+R53</f>
        <v>13</v>
      </c>
      <c r="S54" s="139"/>
      <c r="T54" s="140"/>
      <c r="U54" s="140"/>
      <c r="V54" s="139" t="e">
        <f ca="1">V43+V53</f>
        <v>#REF!</v>
      </c>
      <c r="W54" s="139"/>
      <c r="X54" s="140"/>
      <c r="Y54" s="140"/>
      <c r="Z54" s="139" t="e">
        <f ca="1">SUM(F54:X54)</f>
        <v>#REF!</v>
      </c>
      <c r="AA54" s="79"/>
      <c r="AB54" s="141"/>
      <c r="AC54" s="141"/>
      <c r="AD54" s="115"/>
      <c r="AE54" s="2"/>
      <c r="AF54" s="2"/>
      <c r="AG54" s="142"/>
      <c r="AH54" s="208"/>
      <c r="AI54" s="208"/>
    </row>
    <row r="55" spans="1:35" ht="19.5" customHeight="1" thickBot="1">
      <c r="A55"/>
      <c r="B55" s="489" t="s">
        <v>44</v>
      </c>
      <c r="C55" s="489"/>
      <c r="D55" s="490"/>
      <c r="E55" s="143"/>
      <c r="F55" s="491">
        <f>F43+F53</f>
        <v>11</v>
      </c>
      <c r="G55" s="492"/>
      <c r="H55" s="93"/>
      <c r="I55" s="79"/>
      <c r="J55" s="492">
        <f>J43+J53</f>
        <v>12</v>
      </c>
      <c r="K55" s="492"/>
      <c r="L55" s="93"/>
      <c r="M55" s="79"/>
      <c r="N55" s="492">
        <f>N43+N53</f>
        <v>13</v>
      </c>
      <c r="O55" s="492"/>
      <c r="P55" s="93"/>
      <c r="Q55" s="79"/>
      <c r="R55" s="492">
        <f>R43+R53</f>
        <v>13</v>
      </c>
      <c r="S55" s="492"/>
      <c r="T55" s="93"/>
      <c r="U55" s="79"/>
      <c r="V55" s="492">
        <f>V53</f>
        <v>7</v>
      </c>
      <c r="W55" s="492"/>
      <c r="X55" s="93"/>
      <c r="Y55" s="94"/>
      <c r="Z55" s="95">
        <f>Z53+Z43</f>
        <v>56</v>
      </c>
      <c r="AA55" s="93"/>
      <c r="AB55" s="486">
        <f>AB43+AB53</f>
        <v>1758</v>
      </c>
      <c r="AC55" s="487"/>
      <c r="AD55" s="115"/>
      <c r="AE55" s="144">
        <f>AE43+AE53</f>
        <v>872</v>
      </c>
      <c r="AF55" s="145"/>
      <c r="AG55" s="146">
        <f>AG43+AG53</f>
        <v>690</v>
      </c>
      <c r="AH55" s="208"/>
      <c r="AI55" s="208"/>
    </row>
    <row r="56" spans="1:35" ht="15" customHeight="1">
      <c r="A56"/>
      <c r="B56" s="84"/>
      <c r="C56" s="488"/>
      <c r="D56" s="488"/>
      <c r="E56" s="147"/>
      <c r="F56" s="411">
        <v>11</v>
      </c>
      <c r="G56" s="411"/>
      <c r="H56" s="125"/>
      <c r="I56" s="125"/>
      <c r="J56" s="411">
        <v>13</v>
      </c>
      <c r="K56" s="411"/>
      <c r="L56" s="125"/>
      <c r="M56" s="125"/>
      <c r="N56" s="411">
        <v>12</v>
      </c>
      <c r="O56" s="411"/>
      <c r="P56" s="125"/>
      <c r="Q56" s="125"/>
      <c r="R56" s="411">
        <v>13</v>
      </c>
      <c r="S56" s="411"/>
      <c r="T56" s="125"/>
      <c r="U56" s="125"/>
      <c r="V56" s="411">
        <v>7</v>
      </c>
      <c r="W56" s="411"/>
      <c r="X56" s="79"/>
      <c r="Y56" s="79"/>
      <c r="Z56" s="148">
        <f>SUM(F56:W56)</f>
        <v>56</v>
      </c>
      <c r="AA56" s="79"/>
      <c r="AB56" s="88"/>
      <c r="AC56" s="88"/>
      <c r="AD56" s="89"/>
      <c r="AE56" s="149">
        <v>705</v>
      </c>
      <c r="AF56" s="2"/>
      <c r="AG56" s="149">
        <f>540+150</f>
        <v>690</v>
      </c>
      <c r="AH56" s="208"/>
      <c r="AI56" s="208"/>
    </row>
    <row r="57" spans="1:35" ht="18">
      <c r="A57"/>
      <c r="B57" s="150"/>
      <c r="C57" s="150"/>
      <c r="D57" s="151" t="s">
        <v>45</v>
      </c>
      <c r="E57" s="152"/>
      <c r="F57" s="482">
        <v>8</v>
      </c>
      <c r="G57" s="482"/>
      <c r="H57" s="153"/>
      <c r="I57" s="153"/>
      <c r="J57" s="482">
        <v>11</v>
      </c>
      <c r="K57" s="482"/>
      <c r="L57" s="153"/>
      <c r="M57" s="153"/>
      <c r="N57" s="482">
        <v>13</v>
      </c>
      <c r="O57" s="482"/>
      <c r="P57" s="153"/>
      <c r="Q57" s="153"/>
      <c r="R57" s="482">
        <v>12</v>
      </c>
      <c r="S57" s="482"/>
      <c r="T57" s="153"/>
      <c r="U57" s="153"/>
      <c r="V57" s="482">
        <v>7</v>
      </c>
      <c r="W57" s="482"/>
      <c r="X57" s="153"/>
      <c r="Y57" s="153"/>
      <c r="Z57" s="154">
        <f>SUM(F57:W57)</f>
        <v>51</v>
      </c>
      <c r="AA57" s="79"/>
      <c r="AB57" s="155"/>
      <c r="AC57" s="155"/>
      <c r="AD57" s="89"/>
      <c r="AE57" s="483">
        <f>AE55+AG55</f>
        <v>1562</v>
      </c>
      <c r="AF57" s="484"/>
      <c r="AG57" s="485"/>
      <c r="AH57" s="208"/>
      <c r="AI57" s="208"/>
    </row>
    <row r="58" spans="1:35" ht="16.5" customHeight="1">
      <c r="A58"/>
      <c r="B58" s="499" t="s">
        <v>46</v>
      </c>
      <c r="C58" s="499"/>
      <c r="D58" s="500"/>
      <c r="E58" s="143"/>
      <c r="F58" s="501">
        <f>F55+F31</f>
        <v>36</v>
      </c>
      <c r="G58" s="502"/>
      <c r="H58" s="156"/>
      <c r="I58" s="157"/>
      <c r="J58" s="502">
        <f>J55+J31</f>
        <v>37</v>
      </c>
      <c r="K58" s="502"/>
      <c r="L58" s="158"/>
      <c r="M58" s="157"/>
      <c r="N58" s="502">
        <f>N55+N31</f>
        <v>36</v>
      </c>
      <c r="O58" s="502"/>
      <c r="P58" s="156"/>
      <c r="Q58" s="157"/>
      <c r="R58" s="502">
        <f>R55+R31</f>
        <v>34</v>
      </c>
      <c r="S58" s="502"/>
      <c r="T58" s="156"/>
      <c r="U58" s="157"/>
      <c r="V58" s="502">
        <f>V55+V31</f>
        <v>28</v>
      </c>
      <c r="W58" s="502"/>
      <c r="X58" s="156"/>
      <c r="Y58" s="159"/>
      <c r="Z58" s="160">
        <f>Z55+Z31</f>
        <v>171</v>
      </c>
      <c r="AA58" s="156"/>
      <c r="AB58" s="493">
        <f>AB55+AB31</f>
        <v>5366</v>
      </c>
      <c r="AC58" s="493"/>
      <c r="AD58" s="161"/>
      <c r="AE58" s="494">
        <f>AE56+AG56</f>
        <v>1395</v>
      </c>
      <c r="AF58" s="495"/>
      <c r="AG58" s="496"/>
      <c r="AH58" s="208"/>
      <c r="AI58" s="208"/>
    </row>
    <row r="59" spans="1:35" ht="16.5" customHeight="1">
      <c r="A59"/>
      <c r="B59" s="497" t="s">
        <v>47</v>
      </c>
      <c r="C59" s="497"/>
      <c r="D59" s="497"/>
      <c r="E59" s="162"/>
      <c r="F59" s="497">
        <v>35</v>
      </c>
      <c r="G59" s="497"/>
      <c r="H59" s="163"/>
      <c r="I59" s="163"/>
      <c r="J59" s="497">
        <v>36</v>
      </c>
      <c r="K59" s="497"/>
      <c r="L59" s="163"/>
      <c r="M59" s="163"/>
      <c r="N59" s="497">
        <v>36</v>
      </c>
      <c r="O59" s="497"/>
      <c r="P59" s="163"/>
      <c r="Q59" s="163"/>
      <c r="R59" s="497">
        <v>35</v>
      </c>
      <c r="S59" s="497"/>
      <c r="T59" s="163"/>
      <c r="U59" s="163"/>
      <c r="V59" s="497">
        <v>29</v>
      </c>
      <c r="W59" s="497"/>
      <c r="X59" s="163"/>
      <c r="Y59" s="164"/>
      <c r="Z59" s="165">
        <f>SUM(F59:V59)</f>
        <v>171</v>
      </c>
      <c r="AA59" s="166"/>
      <c r="AB59" s="498"/>
      <c r="AC59" s="498"/>
      <c r="AD59" s="167"/>
      <c r="AE59" s="168"/>
      <c r="AF59" s="169"/>
      <c r="AG59" s="170"/>
      <c r="AH59" s="208"/>
      <c r="AI59" s="208"/>
    </row>
    <row r="60" spans="1:35" ht="16.5" customHeight="1">
      <c r="A60"/>
      <c r="B60" s="171"/>
      <c r="C60" s="171"/>
      <c r="D60" s="171"/>
      <c r="E60" s="171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86"/>
      <c r="Z60" s="148"/>
      <c r="AA60" s="125"/>
      <c r="AB60" s="167"/>
      <c r="AC60" s="167"/>
      <c r="AD60" s="167"/>
      <c r="AE60" s="66"/>
      <c r="AF60" s="66"/>
      <c r="AG60" s="66"/>
      <c r="AH60" s="208"/>
      <c r="AI60" s="208"/>
    </row>
    <row r="61" spans="1:35" ht="15.75" customHeight="1">
      <c r="A61"/>
      <c r="B61" s="512" t="s">
        <v>48</v>
      </c>
      <c r="C61" s="512"/>
      <c r="D61" s="172"/>
      <c r="E61" s="33"/>
      <c r="F61" s="513">
        <v>2</v>
      </c>
      <c r="G61" s="514"/>
      <c r="H61" s="173">
        <v>2</v>
      </c>
      <c r="I61" s="134"/>
      <c r="J61" s="514">
        <v>2</v>
      </c>
      <c r="K61" s="514"/>
      <c r="L61" s="173">
        <v>2</v>
      </c>
      <c r="M61" s="134"/>
      <c r="N61" s="514">
        <v>2</v>
      </c>
      <c r="O61" s="514"/>
      <c r="P61" s="173">
        <v>1.79</v>
      </c>
      <c r="Q61" s="174"/>
      <c r="R61" s="514">
        <v>2</v>
      </c>
      <c r="S61" s="514"/>
      <c r="T61" s="173">
        <v>2</v>
      </c>
      <c r="U61" s="175"/>
      <c r="V61" s="514">
        <v>2</v>
      </c>
      <c r="W61" s="514"/>
      <c r="X61" s="176">
        <f>(V61)*(V$10/AE$1)</f>
        <v>1.5789473684210527</v>
      </c>
      <c r="Y61" s="11"/>
      <c r="Z61" s="177">
        <v>10</v>
      </c>
      <c r="AA61" s="25"/>
      <c r="AB61" s="503">
        <v>300</v>
      </c>
      <c r="AC61" s="503"/>
      <c r="AD61" s="38"/>
      <c r="AE61" s="178"/>
      <c r="AF61" s="179"/>
      <c r="AG61" s="180"/>
      <c r="AH61" s="208"/>
      <c r="AI61" s="208"/>
    </row>
    <row r="62" spans="1:35" ht="19.5" customHeight="1">
      <c r="A62"/>
      <c r="B62" s="504" t="s">
        <v>49</v>
      </c>
      <c r="C62" s="504"/>
      <c r="D62" s="505"/>
      <c r="E62" s="181"/>
      <c r="F62" s="506" t="s">
        <v>50</v>
      </c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11"/>
      <c r="Z62" s="11"/>
      <c r="AA62" s="25"/>
      <c r="AB62" s="508">
        <v>10</v>
      </c>
      <c r="AC62" s="508"/>
      <c r="AD62" s="38"/>
      <c r="AE62" s="178"/>
      <c r="AF62" s="179"/>
      <c r="AG62" s="180"/>
      <c r="AH62" s="208"/>
      <c r="AI62" s="208"/>
    </row>
    <row r="63" spans="1:35" ht="17.399999999999999">
      <c r="A63"/>
      <c r="B63" s="509" t="s">
        <v>51</v>
      </c>
      <c r="C63" s="509"/>
      <c r="D63" s="72"/>
      <c r="E63" s="33"/>
      <c r="F63" s="510">
        <v>0.5</v>
      </c>
      <c r="G63" s="511"/>
      <c r="H63" s="182"/>
      <c r="I63" s="134"/>
      <c r="J63" s="511">
        <v>0.5</v>
      </c>
      <c r="K63" s="511"/>
      <c r="L63" s="182"/>
      <c r="M63" s="134"/>
      <c r="N63" s="511">
        <v>0.5</v>
      </c>
      <c r="O63" s="511"/>
      <c r="P63" s="182"/>
      <c r="Q63" s="134"/>
      <c r="R63" s="511"/>
      <c r="S63" s="511"/>
      <c r="T63" s="182"/>
      <c r="U63" s="134"/>
      <c r="V63" s="511"/>
      <c r="W63" s="511"/>
      <c r="X63" s="182"/>
      <c r="Y63" s="11"/>
      <c r="Z63" s="183">
        <v>1.5</v>
      </c>
      <c r="AA63" s="25"/>
      <c r="AB63" s="520">
        <v>45</v>
      </c>
      <c r="AC63" s="520"/>
      <c r="AD63" s="161"/>
      <c r="AE63" s="184"/>
      <c r="AF63" s="184"/>
      <c r="AG63" s="184"/>
      <c r="AH63" s="208"/>
      <c r="AI63" s="208"/>
    </row>
    <row r="64" spans="1:35" ht="18.75" customHeight="1">
      <c r="A64"/>
      <c r="B64" s="521" t="s">
        <v>52</v>
      </c>
      <c r="C64" s="521"/>
      <c r="D64" s="185"/>
      <c r="E64" s="186"/>
      <c r="F64" s="522">
        <f>F58+F61+F63</f>
        <v>38.5</v>
      </c>
      <c r="G64" s="522"/>
      <c r="H64" s="187"/>
      <c r="I64" s="134"/>
      <c r="J64" s="522">
        <f>J58+J61+J63</f>
        <v>39.5</v>
      </c>
      <c r="K64" s="522"/>
      <c r="L64" s="187"/>
      <c r="M64" s="134"/>
      <c r="N64" s="523">
        <f>N58+N61+N63</f>
        <v>38.5</v>
      </c>
      <c r="O64" s="523"/>
      <c r="P64" s="218"/>
      <c r="Q64" s="219"/>
      <c r="R64" s="523">
        <f>R58+R61+R63</f>
        <v>36</v>
      </c>
      <c r="S64" s="523"/>
      <c r="T64" s="188"/>
      <c r="U64" s="134"/>
      <c r="V64" s="522">
        <f>V58+V61+V63</f>
        <v>30</v>
      </c>
      <c r="W64" s="522"/>
      <c r="X64" s="187"/>
      <c r="Y64" s="189"/>
      <c r="Z64" s="190">
        <f>F64+J64+N64+R64+V64</f>
        <v>182.5</v>
      </c>
      <c r="AA64" s="25"/>
      <c r="AB64" s="524">
        <f>AB58+AB61+AB63+AB62</f>
        <v>5721</v>
      </c>
      <c r="AC64" s="524"/>
      <c r="AD64" s="38"/>
      <c r="AE64" s="2"/>
      <c r="AF64" s="2"/>
      <c r="AG64" s="2"/>
      <c r="AH64" s="208"/>
      <c r="AI64" s="208"/>
    </row>
    <row r="65" spans="1:35" ht="42.75" customHeight="1" thickBot="1">
      <c r="A65"/>
      <c r="B65" s="515" t="s">
        <v>66</v>
      </c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7"/>
      <c r="Q65" s="220"/>
      <c r="R65" s="191"/>
      <c r="S65" s="191"/>
      <c r="T65" s="192"/>
      <c r="U65" s="191"/>
      <c r="V65" s="193"/>
      <c r="W65" s="193"/>
      <c r="X65" s="191"/>
      <c r="Y65" s="191"/>
      <c r="Z65" s="191"/>
      <c r="AA65" s="191"/>
      <c r="AB65" s="191"/>
      <c r="AC65" s="194"/>
      <c r="AD65" s="38"/>
      <c r="AE65" s="2"/>
      <c r="AF65" s="2"/>
      <c r="AG65" s="2"/>
      <c r="AH65" s="208"/>
      <c r="AI65" s="208"/>
    </row>
    <row r="66" spans="1:35" s="209" customFormat="1" ht="15.75" customHeight="1">
      <c r="A66"/>
      <c r="B66" s="195" t="s">
        <v>174</v>
      </c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7"/>
      <c r="N66" s="198"/>
      <c r="O66" s="198"/>
      <c r="P66" s="200" t="s">
        <v>110</v>
      </c>
      <c r="Q66" s="221"/>
      <c r="R66" s="196"/>
      <c r="S66" s="196"/>
      <c r="T66" s="200" t="s">
        <v>111</v>
      </c>
      <c r="U66" s="196"/>
      <c r="V66" s="198"/>
      <c r="W66" s="84"/>
      <c r="X66" s="197"/>
      <c r="Y66" s="197"/>
      <c r="Z66" s="196"/>
      <c r="AA66" s="196"/>
      <c r="AB66" s="199"/>
      <c r="AC66" s="199"/>
      <c r="AD66" s="89"/>
      <c r="AE66" s="2"/>
      <c r="AF66" s="2"/>
      <c r="AG66" s="2"/>
    </row>
    <row r="67" spans="1:35" ht="9" customHeight="1">
      <c r="A67"/>
      <c r="B67" s="195"/>
      <c r="C67" s="196"/>
      <c r="D67" s="196"/>
      <c r="E67" s="196"/>
      <c r="F67" s="84"/>
      <c r="G67" s="84"/>
      <c r="H67" s="196"/>
      <c r="I67" s="196"/>
      <c r="J67" s="84"/>
      <c r="K67" s="84"/>
      <c r="L67" s="196"/>
      <c r="M67" s="196"/>
      <c r="N67" s="84"/>
      <c r="O67" s="84"/>
      <c r="P67" s="196"/>
      <c r="Q67" s="196"/>
      <c r="R67" s="196"/>
      <c r="S67" s="196"/>
      <c r="T67" s="196"/>
      <c r="U67" s="196"/>
      <c r="V67" s="84"/>
      <c r="W67" s="84"/>
      <c r="X67" s="196"/>
      <c r="Y67" s="196"/>
      <c r="Z67" s="196"/>
      <c r="AA67" s="196"/>
      <c r="AB67" s="199"/>
      <c r="AC67" s="199"/>
      <c r="AD67" s="89"/>
      <c r="AE67" s="2"/>
      <c r="AF67" s="2"/>
      <c r="AG67" s="2"/>
    </row>
    <row r="68" spans="1:35" ht="15.75" customHeight="1">
      <c r="A68"/>
      <c r="B68" s="518" t="s">
        <v>182</v>
      </c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Q68" s="200"/>
      <c r="R68" s="200"/>
      <c r="S68" s="200"/>
      <c r="U68" s="200"/>
      <c r="V68" s="200"/>
      <c r="X68" s="201"/>
      <c r="Y68" s="201"/>
      <c r="Z68" s="202"/>
      <c r="AA68" s="196"/>
      <c r="AB68" s="199"/>
      <c r="AC68" s="199"/>
      <c r="AD68" s="89"/>
      <c r="AE68" s="2"/>
      <c r="AF68" s="2"/>
      <c r="AG68" s="2"/>
    </row>
    <row r="69" spans="1:35" ht="17.399999999999999">
      <c r="A69"/>
      <c r="B69" s="275" t="s">
        <v>183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03"/>
      <c r="P69" s="201"/>
      <c r="Q69" s="201"/>
      <c r="R69" s="201"/>
      <c r="S69" s="201"/>
      <c r="T69" s="201"/>
      <c r="U69" s="201"/>
      <c r="V69" s="201"/>
      <c r="W69" s="20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205"/>
      <c r="C70" s="196"/>
      <c r="D70" s="196"/>
      <c r="E70" s="196"/>
      <c r="F70" s="84"/>
      <c r="G70" s="84"/>
      <c r="H70" s="196"/>
      <c r="I70" s="196"/>
      <c r="J70" s="84"/>
      <c r="K70" s="519" t="s">
        <v>175</v>
      </c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89"/>
      <c r="AE70" s="206"/>
      <c r="AF70" s="2"/>
      <c r="AG70" s="2"/>
    </row>
    <row r="71" spans="1:35" ht="15.75" customHeight="1">
      <c r="A71"/>
      <c r="B71" s="207"/>
      <c r="C71" s="207"/>
      <c r="D71" s="207"/>
      <c r="E71" s="207"/>
      <c r="F71" s="207"/>
      <c r="G71" s="207"/>
      <c r="H71" s="207"/>
      <c r="I71" s="207"/>
      <c r="J71" s="207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89"/>
      <c r="AE71" s="206"/>
      <c r="AF71" s="2"/>
      <c r="AG71" s="2"/>
    </row>
  </sheetData>
  <mergeCells count="335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41:AC41"/>
    <mergeCell ref="C42:D42"/>
    <mergeCell ref="J42:K42"/>
    <mergeCell ref="N42:O42"/>
    <mergeCell ref="R42:S42"/>
    <mergeCell ref="V42:W42"/>
    <mergeCell ref="AB42:AC42"/>
    <mergeCell ref="C41:D41"/>
    <mergeCell ref="F41:G41"/>
    <mergeCell ref="J41:K41"/>
    <mergeCell ref="N41:O41"/>
    <mergeCell ref="R41:S41"/>
    <mergeCell ref="V41:W41"/>
    <mergeCell ref="F47:G47"/>
    <mergeCell ref="J47:K47"/>
    <mergeCell ref="N47:O47"/>
    <mergeCell ref="R47:S47"/>
    <mergeCell ref="V47:W47"/>
    <mergeCell ref="AB47:AC47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F48:G48"/>
    <mergeCell ref="J48:K48"/>
    <mergeCell ref="N48:O48"/>
    <mergeCell ref="AB48:AC48"/>
    <mergeCell ref="F49:G49"/>
    <mergeCell ref="J49:K49"/>
    <mergeCell ref="N49:O49"/>
    <mergeCell ref="R49:S49"/>
    <mergeCell ref="V49:W49"/>
    <mergeCell ref="AB49:AC49"/>
    <mergeCell ref="F50:G50"/>
    <mergeCell ref="J50:K50"/>
    <mergeCell ref="N50:O50"/>
    <mergeCell ref="R50:S50"/>
    <mergeCell ref="AB50:AC50"/>
    <mergeCell ref="J51:K51"/>
    <mergeCell ref="N51:O51"/>
    <mergeCell ref="R51:S51"/>
    <mergeCell ref="AB51:AC51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C52:D52"/>
    <mergeCell ref="F52:G52"/>
    <mergeCell ref="J52:K52"/>
    <mergeCell ref="N52:O52"/>
    <mergeCell ref="R52:S52"/>
    <mergeCell ref="V52:W52"/>
    <mergeCell ref="F57:G57"/>
    <mergeCell ref="J57:K57"/>
    <mergeCell ref="N57:O57"/>
    <mergeCell ref="R57:S57"/>
    <mergeCell ref="V57:W57"/>
    <mergeCell ref="AE57:AG57"/>
    <mergeCell ref="AB55:AC55"/>
    <mergeCell ref="C56:D56"/>
    <mergeCell ref="F56:G56"/>
    <mergeCell ref="J56:K56"/>
    <mergeCell ref="N56:O56"/>
    <mergeCell ref="R56:S56"/>
    <mergeCell ref="V56:W56"/>
    <mergeCell ref="B55:D55"/>
    <mergeCell ref="F55:G55"/>
    <mergeCell ref="J55:K55"/>
    <mergeCell ref="N55:O55"/>
    <mergeCell ref="R55:S55"/>
    <mergeCell ref="V55:W55"/>
    <mergeCell ref="AB58:AC58"/>
    <mergeCell ref="AE58:AG58"/>
    <mergeCell ref="B59:D59"/>
    <mergeCell ref="F59:G59"/>
    <mergeCell ref="J59:K59"/>
    <mergeCell ref="N59:O59"/>
    <mergeCell ref="R59:S59"/>
    <mergeCell ref="V59:W59"/>
    <mergeCell ref="AB59:AC59"/>
    <mergeCell ref="B58:D58"/>
    <mergeCell ref="F58:G58"/>
    <mergeCell ref="J58:K58"/>
    <mergeCell ref="N58:O58"/>
    <mergeCell ref="R58:S58"/>
    <mergeCell ref="V58:W58"/>
    <mergeCell ref="AB61:AC61"/>
    <mergeCell ref="B62:D62"/>
    <mergeCell ref="F62:X62"/>
    <mergeCell ref="AB62:AC62"/>
    <mergeCell ref="B63:C63"/>
    <mergeCell ref="F63:G63"/>
    <mergeCell ref="J63:K63"/>
    <mergeCell ref="N63:O63"/>
    <mergeCell ref="R63:S63"/>
    <mergeCell ref="V63:W63"/>
    <mergeCell ref="B61:C61"/>
    <mergeCell ref="F61:G61"/>
    <mergeCell ref="J61:K61"/>
    <mergeCell ref="N61:O61"/>
    <mergeCell ref="R61:S61"/>
    <mergeCell ref="V61:W61"/>
    <mergeCell ref="B65:P65"/>
    <mergeCell ref="B68:O68"/>
    <mergeCell ref="K70:AC71"/>
    <mergeCell ref="AB63:AC63"/>
    <mergeCell ref="B64:C64"/>
    <mergeCell ref="F64:G64"/>
    <mergeCell ref="J64:K64"/>
    <mergeCell ref="N64:O64"/>
    <mergeCell ref="R64:S64"/>
    <mergeCell ref="V64:W64"/>
    <mergeCell ref="AB64:AC64"/>
  </mergeCells>
  <conditionalFormatting sqref="H13:H30 L13:L30 X13:X30 P13:P31 T13:T31 I30 Q30 U30 H33 Q33:Q42 U33:U42 I33:I49 H44:H45 Q47:Q49 U47:U49 H53">
    <cfRule type="cellIs" dxfId="88" priority="1" stopIfTrue="1" operator="equal">
      <formula>0</formula>
    </cfRule>
  </conditionalFormatting>
  <conditionalFormatting sqref="H33:H42 H44:H52 L33:L42 P33:P42 T33:T52 X33:X52 L44:L52 P44:P52">
    <cfRule type="cellIs" dxfId="87" priority="2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3605-FA58-492A-AB82-00A455767313}">
  <sheetPr>
    <pageSetUpPr fitToPage="1"/>
  </sheetPr>
  <dimension ref="A1:AI68"/>
  <sheetViews>
    <sheetView view="pageBreakPreview" topLeftCell="A29" zoomScaleNormal="70" zoomScaleSheetLayoutView="100" workbookViewId="0">
      <selection activeCell="R36" sqref="R36:S3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27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/>
      <c r="S26" s="585"/>
      <c r="T26" s="63">
        <f t="shared" si="3"/>
        <v>0</v>
      </c>
      <c r="U26" s="20"/>
      <c r="V26" s="579"/>
      <c r="W26" s="580"/>
      <c r="X26" s="133">
        <f t="shared" si="4"/>
        <v>0</v>
      </c>
      <c r="Y26" s="64"/>
      <c r="Z26" s="24">
        <f t="shared" si="5"/>
        <v>3</v>
      </c>
      <c r="AA26" s="65"/>
      <c r="AB26" s="368">
        <f t="shared" si="6"/>
        <v>98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71</v>
      </c>
      <c r="U32" s="268"/>
      <c r="V32" s="278">
        <v>17</v>
      </c>
      <c r="W32" s="334" t="s">
        <v>70</v>
      </c>
      <c r="X32" s="278" t="s">
        <v>67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33</v>
      </c>
      <c r="AF33" s="413"/>
      <c r="AG33" s="343" t="s">
        <v>34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35</v>
      </c>
      <c r="D35" s="429"/>
      <c r="E35" s="112"/>
      <c r="F35" s="430">
        <v>2</v>
      </c>
      <c r="G35" s="431"/>
      <c r="H35" s="223">
        <f t="shared" ref="H35:H40" si="7">(F35)*(F$10/AE$1)</f>
        <v>2</v>
      </c>
      <c r="I35" s="113"/>
      <c r="J35" s="430">
        <v>1</v>
      </c>
      <c r="K35" s="431"/>
      <c r="L35" s="223">
        <f t="shared" ref="L35:L40" si="8">J35*(J$10/AE$1)</f>
        <v>1</v>
      </c>
      <c r="M35" s="114"/>
      <c r="N35" s="430">
        <v>1</v>
      </c>
      <c r="O35" s="431"/>
      <c r="P35" s="223">
        <f t="shared" ref="P35:P40" si="9">N35*(N$10/AE$1)</f>
        <v>0.89473684210526316</v>
      </c>
      <c r="Q35" s="113"/>
      <c r="R35" s="430"/>
      <c r="S35" s="431"/>
      <c r="T35" s="223">
        <f t="shared" ref="T35:T40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4</v>
      </c>
      <c r="AA35" s="96"/>
      <c r="AB35" s="418">
        <f>F35*F$8+J35*J$8+N35*N$8+R35*R$8+V35*V$8</f>
        <v>132</v>
      </c>
      <c r="AC35" s="419"/>
      <c r="AD35" s="115"/>
      <c r="AE35" s="269">
        <f>AB35</f>
        <v>132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36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7">
        <f>F36+J36+N36+R36+V36</f>
        <v>3</v>
      </c>
      <c r="AA36" s="79"/>
      <c r="AB36" s="418">
        <f t="shared" ref="AB36:AB40" si="12">F36*F$8+J36*J$8+N36*N$8+R36*R$8+V36*V$8</f>
        <v>102</v>
      </c>
      <c r="AC36" s="419"/>
      <c r="AD36" s="115"/>
      <c r="AE36" s="228">
        <f t="shared" ref="AE36:AE37" si="13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37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7">
        <f>F37+J37+N37+R37+V37</f>
        <v>4</v>
      </c>
      <c r="AA37" s="79"/>
      <c r="AB37" s="418">
        <f t="shared" si="12"/>
        <v>132</v>
      </c>
      <c r="AC37" s="419"/>
      <c r="AD37" s="115"/>
      <c r="AE37" s="228">
        <f t="shared" si="13"/>
        <v>132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38</v>
      </c>
      <c r="D38" s="421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>
        <v>2</v>
      </c>
      <c r="S38" s="441"/>
      <c r="T38" s="231">
        <f t="shared" si="10"/>
        <v>1.7894736842105263</v>
      </c>
      <c r="U38" s="73"/>
      <c r="V38" s="234"/>
      <c r="W38" s="235"/>
      <c r="X38" s="225">
        <f t="shared" si="11"/>
        <v>0</v>
      </c>
      <c r="Y38" s="79"/>
      <c r="Z38" s="227">
        <f>F38+J38+N38+R38+V38/2</f>
        <v>3</v>
      </c>
      <c r="AA38" s="79"/>
      <c r="AB38" s="418">
        <f t="shared" si="12"/>
        <v>90</v>
      </c>
      <c r="AC38" s="419"/>
      <c r="AD38" s="115"/>
      <c r="AE38" s="229"/>
      <c r="AF38" s="2"/>
      <c r="AG38" s="230">
        <f>AB38</f>
        <v>90</v>
      </c>
      <c r="AH38" s="208"/>
      <c r="AI38" s="208"/>
    </row>
    <row r="39" spans="1:35" ht="24.9" customHeight="1">
      <c r="A39" s="116"/>
      <c r="B39" s="236">
        <v>21</v>
      </c>
      <c r="C39" s="420" t="s">
        <v>39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>
        <v>1</v>
      </c>
      <c r="O39" s="441"/>
      <c r="P39" s="231">
        <f t="shared" si="9"/>
        <v>0.89473684210526316</v>
      </c>
      <c r="Q39" s="73"/>
      <c r="R39" s="440">
        <v>2</v>
      </c>
      <c r="S39" s="441"/>
      <c r="T39" s="231">
        <f t="shared" si="10"/>
        <v>1.7894736842105263</v>
      </c>
      <c r="U39" s="73"/>
      <c r="V39" s="577"/>
      <c r="W39" s="578"/>
      <c r="X39" s="225"/>
      <c r="Y39" s="79"/>
      <c r="Z39" s="227">
        <f>F39+J39+N39+R39+V39/2</f>
        <v>3</v>
      </c>
      <c r="AA39" s="79"/>
      <c r="AB39" s="418">
        <f t="shared" si="12"/>
        <v>90</v>
      </c>
      <c r="AC39" s="419"/>
      <c r="AD39" s="115"/>
      <c r="AE39" s="229"/>
      <c r="AF39" s="2"/>
      <c r="AG39" s="230">
        <f t="shared" ref="AG39:AG40" si="14">AB39</f>
        <v>90</v>
      </c>
      <c r="AH39" s="208"/>
      <c r="AI39" s="208"/>
    </row>
    <row r="40" spans="1:35" ht="24.9" customHeight="1">
      <c r="A40" s="116"/>
      <c r="B40" s="70">
        <v>22</v>
      </c>
      <c r="C40" s="420" t="s">
        <v>40</v>
      </c>
      <c r="D40" s="421"/>
      <c r="E40" s="117"/>
      <c r="F40" s="434"/>
      <c r="G40" s="435"/>
      <c r="H40" s="233">
        <f t="shared" si="7"/>
        <v>0</v>
      </c>
      <c r="I40" s="73"/>
      <c r="J40" s="422"/>
      <c r="K40" s="423"/>
      <c r="L40" s="231">
        <f t="shared" si="8"/>
        <v>0</v>
      </c>
      <c r="M40" s="74"/>
      <c r="N40" s="561">
        <v>1</v>
      </c>
      <c r="O40" s="562"/>
      <c r="P40" s="231">
        <f t="shared" si="9"/>
        <v>0.89473684210526316</v>
      </c>
      <c r="Q40" s="73"/>
      <c r="R40" s="440">
        <v>1</v>
      </c>
      <c r="S40" s="441"/>
      <c r="T40" s="231">
        <f t="shared" si="10"/>
        <v>0.89473684210526316</v>
      </c>
      <c r="U40" s="73"/>
      <c r="V40" s="399"/>
      <c r="W40" s="576"/>
      <c r="X40" s="225">
        <f>V40*(V$10/AE$1)</f>
        <v>0</v>
      </c>
      <c r="Y40" s="79"/>
      <c r="Z40" s="238">
        <f>F40+J40+N40+R40+V40</f>
        <v>2</v>
      </c>
      <c r="AA40" s="79"/>
      <c r="AB40" s="418">
        <f t="shared" si="12"/>
        <v>60</v>
      </c>
      <c r="AC40" s="419"/>
      <c r="AD40" s="115"/>
      <c r="AE40" s="229"/>
      <c r="AF40" s="2"/>
      <c r="AG40" s="230">
        <f t="shared" si="14"/>
        <v>60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5</v>
      </c>
      <c r="G41" s="417"/>
      <c r="H41" s="119"/>
      <c r="I41" s="77"/>
      <c r="J41" s="417">
        <f>SUM(J35:J40)</f>
        <v>4</v>
      </c>
      <c r="K41" s="417"/>
      <c r="L41" s="119"/>
      <c r="M41" s="79"/>
      <c r="N41" s="417">
        <f>SUM(N35:N40)</f>
        <v>5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19</v>
      </c>
      <c r="AA41" s="79"/>
      <c r="AB41" s="402">
        <f>SUM(AB35:AC40)</f>
        <v>606</v>
      </c>
      <c r="AC41" s="454"/>
      <c r="AD41" s="115"/>
      <c r="AE41" s="121">
        <f>SUM(AE35:AE40)</f>
        <v>366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55</v>
      </c>
      <c r="D44" s="527"/>
      <c r="E44" s="129"/>
      <c r="F44" s="528">
        <v>3</v>
      </c>
      <c r="G44" s="529"/>
      <c r="H44" s="240">
        <f t="shared" ref="H44:H49" si="15">(F44)*(F$10/AE$1)</f>
        <v>3</v>
      </c>
      <c r="I44" s="73"/>
      <c r="J44" s="528">
        <v>3</v>
      </c>
      <c r="K44" s="529"/>
      <c r="L44" s="240">
        <f t="shared" ref="L44:L49" si="16">J44*(J$10/AE$1)</f>
        <v>3</v>
      </c>
      <c r="M44" s="84"/>
      <c r="N44" s="528"/>
      <c r="O44" s="529"/>
      <c r="P44" s="241">
        <f t="shared" ref="P44:P49" si="17">N44*(N$10/AE$1)</f>
        <v>0</v>
      </c>
      <c r="Q44" s="84"/>
      <c r="R44" s="528"/>
      <c r="S44" s="529"/>
      <c r="T44" s="130">
        <f t="shared" ref="T44:T49" si="18">R44*(R$10/AE$1)</f>
        <v>0</v>
      </c>
      <c r="U44" s="84"/>
      <c r="V44" s="525"/>
      <c r="W44" s="525"/>
      <c r="X44" s="131">
        <f t="shared" ref="X44:X49" si="19">V44*(V$10/AE$1)</f>
        <v>0</v>
      </c>
      <c r="Y44" s="84"/>
      <c r="Z44" s="242">
        <f>F44+J44+N44+R44+V44</f>
        <v>6</v>
      </c>
      <c r="AA44" s="79"/>
      <c r="AB44" s="418">
        <f>F44*F$8+J44*J$8+N44*N$8+R44*R$8+V44*V$8</f>
        <v>204</v>
      </c>
      <c r="AC44" s="419"/>
      <c r="AD44" s="115"/>
      <c r="AE44" s="243">
        <f>F44*F$8+J44*J$8+N35*N$8+R35*R$8</f>
        <v>234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56</v>
      </c>
      <c r="D45" s="260"/>
      <c r="E45" s="129"/>
      <c r="F45" s="467"/>
      <c r="G45" s="468"/>
      <c r="H45" s="251">
        <f t="shared" si="15"/>
        <v>0</v>
      </c>
      <c r="I45" s="73"/>
      <c r="J45" s="467">
        <v>2</v>
      </c>
      <c r="K45" s="468"/>
      <c r="L45" s="252">
        <f t="shared" si="16"/>
        <v>2</v>
      </c>
      <c r="M45" s="84"/>
      <c r="N45" s="467">
        <v>4</v>
      </c>
      <c r="O45" s="468"/>
      <c r="P45" s="249">
        <f t="shared" si="17"/>
        <v>3.5789473684210527</v>
      </c>
      <c r="Q45" s="84"/>
      <c r="R45" s="467"/>
      <c r="S45" s="468"/>
      <c r="T45" s="249">
        <f t="shared" si="18"/>
        <v>0</v>
      </c>
      <c r="U45" s="84"/>
      <c r="V45" s="391"/>
      <c r="W45" s="391"/>
      <c r="X45" s="132">
        <f t="shared" si="19"/>
        <v>0</v>
      </c>
      <c r="Y45" s="84"/>
      <c r="Z45" s="48">
        <f>J45+N45+R45+V45</f>
        <v>6</v>
      </c>
      <c r="AA45" s="79"/>
      <c r="AB45" s="418">
        <f t="shared" ref="AB45:AB49" si="20">F45*F$8+J45*J$8+N45*N$8+R45*R$8+V45*V$8</f>
        <v>188</v>
      </c>
      <c r="AC45" s="419"/>
      <c r="AD45" s="115"/>
      <c r="AE45" s="243">
        <f t="shared" ref="AE45:AE46" si="21">F45*F$8+J45*J$8+N36*N$8+R36*R$8</f>
        <v>68</v>
      </c>
      <c r="AF45" s="2"/>
      <c r="AG45" s="254"/>
      <c r="AH45" s="208"/>
      <c r="AI45" s="208"/>
    </row>
    <row r="46" spans="1:35" ht="24.9" customHeight="1">
      <c r="A46"/>
      <c r="B46" s="255">
        <v>25</v>
      </c>
      <c r="C46" s="259" t="s">
        <v>57</v>
      </c>
      <c r="D46" s="260"/>
      <c r="E46" s="129"/>
      <c r="F46" s="467">
        <v>3</v>
      </c>
      <c r="G46" s="468"/>
      <c r="H46" s="247">
        <f t="shared" si="15"/>
        <v>3</v>
      </c>
      <c r="I46" s="73"/>
      <c r="J46" s="467">
        <v>3</v>
      </c>
      <c r="K46" s="468"/>
      <c r="L46" s="248">
        <f t="shared" si="16"/>
        <v>3</v>
      </c>
      <c r="M46" s="74"/>
      <c r="N46" s="422"/>
      <c r="O46" s="423"/>
      <c r="P46" s="47">
        <f t="shared" si="17"/>
        <v>0</v>
      </c>
      <c r="Q46" s="73"/>
      <c r="R46" s="422"/>
      <c r="S46" s="423"/>
      <c r="T46" s="47">
        <f t="shared" si="18"/>
        <v>0</v>
      </c>
      <c r="U46" s="73"/>
      <c r="V46" s="391"/>
      <c r="W46" s="391"/>
      <c r="X46" s="133">
        <f t="shared" si="19"/>
        <v>0</v>
      </c>
      <c r="Y46" s="134"/>
      <c r="Z46" s="37">
        <f>F46+J46+N46+R46+V46</f>
        <v>6</v>
      </c>
      <c r="AA46" s="135"/>
      <c r="AB46" s="418">
        <f t="shared" si="20"/>
        <v>204</v>
      </c>
      <c r="AC46" s="419"/>
      <c r="AD46" s="115"/>
      <c r="AE46" s="243">
        <f t="shared" si="21"/>
        <v>234</v>
      </c>
      <c r="AF46" s="2"/>
      <c r="AG46" s="246"/>
      <c r="AH46" s="208"/>
      <c r="AI46" s="208"/>
    </row>
    <row r="47" spans="1:35" ht="24.9" customHeight="1">
      <c r="A47"/>
      <c r="B47" s="256">
        <v>26</v>
      </c>
      <c r="C47" s="261" t="s">
        <v>58</v>
      </c>
      <c r="D47" s="262"/>
      <c r="E47" s="136"/>
      <c r="F47" s="571"/>
      <c r="G47" s="572"/>
      <c r="H47" s="137">
        <f t="shared" si="15"/>
        <v>0</v>
      </c>
      <c r="I47" s="20"/>
      <c r="J47" s="573"/>
      <c r="K47" s="574"/>
      <c r="L47" s="137">
        <f t="shared" si="16"/>
        <v>0</v>
      </c>
      <c r="M47" s="22"/>
      <c r="N47" s="546">
        <v>2</v>
      </c>
      <c r="O47" s="547"/>
      <c r="P47" s="47">
        <f t="shared" si="17"/>
        <v>1.7894736842105263</v>
      </c>
      <c r="Q47" s="20"/>
      <c r="R47" s="546">
        <v>4</v>
      </c>
      <c r="S47" s="547"/>
      <c r="T47" s="47">
        <f t="shared" si="18"/>
        <v>3.5789473684210527</v>
      </c>
      <c r="U47" s="20"/>
      <c r="V47" s="263"/>
      <c r="W47" s="264"/>
      <c r="X47" s="47">
        <f t="shared" si="19"/>
        <v>0</v>
      </c>
      <c r="Y47" s="134"/>
      <c r="Z47" s="37">
        <v>6</v>
      </c>
      <c r="AA47" s="135"/>
      <c r="AB47" s="418">
        <f t="shared" si="20"/>
        <v>180</v>
      </c>
      <c r="AC47" s="419"/>
      <c r="AD47" s="115"/>
      <c r="AE47" s="243"/>
      <c r="AF47" s="2"/>
      <c r="AG47" s="257">
        <f>F47*F$8+J47*J$8+N47*N$8+R47*R$8</f>
        <v>180</v>
      </c>
      <c r="AH47" s="208"/>
      <c r="AI47" s="208"/>
    </row>
    <row r="48" spans="1:35" ht="24.9" customHeight="1">
      <c r="A48"/>
      <c r="B48" s="255">
        <v>27</v>
      </c>
      <c r="C48" s="261" t="s">
        <v>59</v>
      </c>
      <c r="D48" s="262"/>
      <c r="E48" s="136"/>
      <c r="F48" s="575"/>
      <c r="G48" s="391"/>
      <c r="H48" s="137">
        <f t="shared" si="15"/>
        <v>0</v>
      </c>
      <c r="I48" s="20"/>
      <c r="J48" s="575"/>
      <c r="K48" s="391"/>
      <c r="L48" s="137">
        <f t="shared" si="16"/>
        <v>0</v>
      </c>
      <c r="M48" s="22"/>
      <c r="N48" s="546">
        <v>2</v>
      </c>
      <c r="O48" s="547"/>
      <c r="P48" s="47">
        <f t="shared" si="17"/>
        <v>1.7894736842105263</v>
      </c>
      <c r="Q48" s="20"/>
      <c r="R48" s="546">
        <v>4</v>
      </c>
      <c r="S48" s="547"/>
      <c r="T48" s="47">
        <f t="shared" si="18"/>
        <v>3.5789473684210527</v>
      </c>
      <c r="U48" s="20"/>
      <c r="V48" s="263"/>
      <c r="W48" s="264"/>
      <c r="X48" s="47">
        <f t="shared" si="19"/>
        <v>0</v>
      </c>
      <c r="Y48" s="134"/>
      <c r="Z48" s="37">
        <v>6</v>
      </c>
      <c r="AA48" s="135"/>
      <c r="AB48" s="418">
        <f t="shared" si="20"/>
        <v>180</v>
      </c>
      <c r="AC48" s="419"/>
      <c r="AD48" s="115"/>
      <c r="AE48" s="243"/>
      <c r="AF48" s="2"/>
      <c r="AG48" s="257">
        <f>F48*F$8+J48*J$8+N48*N$8+R48*R$8</f>
        <v>180</v>
      </c>
      <c r="AH48" s="208"/>
      <c r="AI48" s="208"/>
    </row>
    <row r="49" spans="1:35" ht="24.9" customHeight="1">
      <c r="A49"/>
      <c r="B49" s="258">
        <v>28</v>
      </c>
      <c r="C49" s="476" t="s">
        <v>172</v>
      </c>
      <c r="D49" s="477"/>
      <c r="E49" s="136"/>
      <c r="F49" s="478"/>
      <c r="G49" s="479"/>
      <c r="H49" s="137">
        <f t="shared" si="15"/>
        <v>0</v>
      </c>
      <c r="I49" s="20"/>
      <c r="J49" s="478"/>
      <c r="K49" s="479"/>
      <c r="L49" s="137">
        <f t="shared" si="16"/>
        <v>0</v>
      </c>
      <c r="M49" s="22"/>
      <c r="N49" s="422"/>
      <c r="O49" s="423"/>
      <c r="P49" s="47">
        <f t="shared" si="17"/>
        <v>0</v>
      </c>
      <c r="Q49" s="20"/>
      <c r="R49" s="422"/>
      <c r="S49" s="423"/>
      <c r="T49" s="45">
        <f t="shared" si="18"/>
        <v>0</v>
      </c>
      <c r="U49" s="20"/>
      <c r="V49" s="265">
        <v>7</v>
      </c>
      <c r="W49" s="266"/>
      <c r="X49" s="249">
        <f t="shared" si="19"/>
        <v>5.5263157894736841</v>
      </c>
      <c r="Y49" s="134"/>
      <c r="Z49" s="37">
        <v>7</v>
      </c>
      <c r="AA49" s="135"/>
      <c r="AB49" s="418">
        <f t="shared" si="20"/>
        <v>196</v>
      </c>
      <c r="AC49" s="419"/>
      <c r="AD49" s="115"/>
      <c r="AE49" s="473" t="s">
        <v>42</v>
      </c>
      <c r="AF49" s="474"/>
      <c r="AG49" s="475"/>
      <c r="AH49" s="208"/>
      <c r="AI49" s="208"/>
    </row>
    <row r="50" spans="1:35" ht="24.9" customHeight="1">
      <c r="A50"/>
      <c r="B50" s="450" t="s">
        <v>43</v>
      </c>
      <c r="C50" s="450"/>
      <c r="D50" s="451"/>
      <c r="E50" s="118"/>
      <c r="F50" s="416">
        <f>SUM(F44:G49)</f>
        <v>6</v>
      </c>
      <c r="G50" s="417"/>
      <c r="H50" s="76"/>
      <c r="I50" s="77"/>
      <c r="J50" s="417">
        <f>SUM(J44:K49)</f>
        <v>8</v>
      </c>
      <c r="K50" s="417"/>
      <c r="L50" s="78"/>
      <c r="M50" s="79"/>
      <c r="N50" s="417">
        <f>SUM(N44:O49)</f>
        <v>8</v>
      </c>
      <c r="O50" s="417"/>
      <c r="P50" s="78"/>
      <c r="Q50" s="79"/>
      <c r="R50" s="417">
        <f>SUM(R44:S49)</f>
        <v>8</v>
      </c>
      <c r="S50" s="417"/>
      <c r="T50" s="78"/>
      <c r="U50" s="79"/>
      <c r="V50" s="452">
        <v>7</v>
      </c>
      <c r="W50" s="453"/>
      <c r="X50" s="78"/>
      <c r="Y50" s="94"/>
      <c r="Z50" s="82">
        <f>SUM(Z44:Z49)</f>
        <v>37</v>
      </c>
      <c r="AA50" s="93"/>
      <c r="AB50" s="402">
        <f>SUM(AB44:AC49)</f>
        <v>1152</v>
      </c>
      <c r="AC50" s="454"/>
      <c r="AD50" s="115"/>
      <c r="AE50" s="121">
        <f>SUM(AE44:AE49)</f>
        <v>536</v>
      </c>
      <c r="AF50" s="122"/>
      <c r="AG50" s="123">
        <f>SUM(AG44:AG49)</f>
        <v>360</v>
      </c>
      <c r="AH50" s="208"/>
      <c r="AI50" s="208"/>
    </row>
    <row r="51" spans="1:35" ht="18">
      <c r="A51"/>
      <c r="B51" s="138"/>
      <c r="C51" s="138"/>
      <c r="D51" s="138"/>
      <c r="E51" s="125"/>
      <c r="F51" s="139">
        <f>F41+F50</f>
        <v>11</v>
      </c>
      <c r="G51" s="139"/>
      <c r="H51" s="140"/>
      <c r="I51" s="140"/>
      <c r="J51" s="139">
        <f>J41+J50</f>
        <v>12</v>
      </c>
      <c r="K51" s="139"/>
      <c r="L51" s="140"/>
      <c r="M51" s="140"/>
      <c r="N51" s="139">
        <f>N41+N50</f>
        <v>13</v>
      </c>
      <c r="O51" s="139"/>
      <c r="P51" s="140"/>
      <c r="Q51" s="140"/>
      <c r="R51" s="139">
        <f>R41+R50</f>
        <v>13</v>
      </c>
      <c r="S51" s="139"/>
      <c r="T51" s="140"/>
      <c r="U51" s="140"/>
      <c r="V51" s="139" t="e">
        <f ca="1">V41+V50</f>
        <v>#REF!</v>
      </c>
      <c r="W51" s="139"/>
      <c r="X51" s="140"/>
      <c r="Y51" s="140"/>
      <c r="Z51" s="139" t="e">
        <f ca="1">SUM(F51:X51)</f>
        <v>#REF!</v>
      </c>
      <c r="AA51" s="79"/>
      <c r="AB51" s="141"/>
      <c r="AC51" s="141"/>
      <c r="AD51" s="115"/>
      <c r="AE51" s="2"/>
      <c r="AF51" s="2"/>
      <c r="AG51" s="142"/>
      <c r="AH51" s="208"/>
      <c r="AI51" s="208"/>
    </row>
    <row r="52" spans="1:35" ht="19.5" customHeight="1" thickBot="1">
      <c r="A52"/>
      <c r="B52" s="489" t="s">
        <v>44</v>
      </c>
      <c r="C52" s="489"/>
      <c r="D52" s="490"/>
      <c r="E52" s="143"/>
      <c r="F52" s="491">
        <f>F41+F50</f>
        <v>11</v>
      </c>
      <c r="G52" s="492"/>
      <c r="H52" s="93"/>
      <c r="I52" s="79"/>
      <c r="J52" s="492">
        <f>J41+J50</f>
        <v>12</v>
      </c>
      <c r="K52" s="492"/>
      <c r="L52" s="93"/>
      <c r="M52" s="79"/>
      <c r="N52" s="492">
        <f>N41+N50</f>
        <v>13</v>
      </c>
      <c r="O52" s="492"/>
      <c r="P52" s="93"/>
      <c r="Q52" s="79"/>
      <c r="R52" s="492">
        <f>R41+R50</f>
        <v>13</v>
      </c>
      <c r="S52" s="492"/>
      <c r="T52" s="93"/>
      <c r="U52" s="79"/>
      <c r="V52" s="492">
        <f>V50</f>
        <v>7</v>
      </c>
      <c r="W52" s="492"/>
      <c r="X52" s="93"/>
      <c r="Y52" s="94"/>
      <c r="Z52" s="95">
        <f>Z50+Z41</f>
        <v>56</v>
      </c>
      <c r="AA52" s="93"/>
      <c r="AB52" s="486">
        <f>AB41+AB50</f>
        <v>1758</v>
      </c>
      <c r="AC52" s="487"/>
      <c r="AD52" s="115"/>
      <c r="AE52" s="144">
        <f>AE41+AE50</f>
        <v>902</v>
      </c>
      <c r="AF52" s="145"/>
      <c r="AG52" s="146">
        <f>AG41+AG50</f>
        <v>600</v>
      </c>
      <c r="AH52" s="208"/>
      <c r="AI52" s="208"/>
    </row>
    <row r="53" spans="1:35" ht="15" customHeight="1">
      <c r="A53"/>
      <c r="B53" s="84"/>
      <c r="C53" s="488"/>
      <c r="D53" s="488"/>
      <c r="E53" s="147"/>
      <c r="F53" s="411">
        <v>11</v>
      </c>
      <c r="G53" s="411"/>
      <c r="H53" s="125"/>
      <c r="I53" s="125"/>
      <c r="J53" s="411">
        <v>13</v>
      </c>
      <c r="K53" s="411"/>
      <c r="L53" s="125"/>
      <c r="M53" s="125"/>
      <c r="N53" s="411">
        <v>12</v>
      </c>
      <c r="O53" s="411"/>
      <c r="P53" s="125"/>
      <c r="Q53" s="125"/>
      <c r="R53" s="411">
        <v>13</v>
      </c>
      <c r="S53" s="411"/>
      <c r="T53" s="125"/>
      <c r="U53" s="125"/>
      <c r="V53" s="411">
        <v>7</v>
      </c>
      <c r="W53" s="411"/>
      <c r="X53" s="79"/>
      <c r="Y53" s="79"/>
      <c r="Z53" s="148">
        <f>SUM(F53:W53)</f>
        <v>56</v>
      </c>
      <c r="AA53" s="79"/>
      <c r="AB53" s="88"/>
      <c r="AC53" s="88"/>
      <c r="AD53" s="89"/>
      <c r="AE53" s="149">
        <v>750</v>
      </c>
      <c r="AF53" s="2"/>
      <c r="AG53" s="149">
        <v>540</v>
      </c>
      <c r="AH53" s="208"/>
      <c r="AI53" s="208"/>
    </row>
    <row r="54" spans="1:35" ht="18">
      <c r="A54"/>
      <c r="B54" s="150"/>
      <c r="C54" s="150"/>
      <c r="D54" s="151" t="s">
        <v>45</v>
      </c>
      <c r="E54" s="152"/>
      <c r="F54" s="482">
        <v>8</v>
      </c>
      <c r="G54" s="482"/>
      <c r="H54" s="153"/>
      <c r="I54" s="153"/>
      <c r="J54" s="482">
        <v>11</v>
      </c>
      <c r="K54" s="482"/>
      <c r="L54" s="153"/>
      <c r="M54" s="153"/>
      <c r="N54" s="482">
        <v>13</v>
      </c>
      <c r="O54" s="482"/>
      <c r="P54" s="153"/>
      <c r="Q54" s="153"/>
      <c r="R54" s="482">
        <v>12</v>
      </c>
      <c r="S54" s="482"/>
      <c r="T54" s="153"/>
      <c r="U54" s="153"/>
      <c r="V54" s="482">
        <v>7</v>
      </c>
      <c r="W54" s="482"/>
      <c r="X54" s="153"/>
      <c r="Y54" s="153"/>
      <c r="Z54" s="154">
        <f>SUM(F54:W54)</f>
        <v>51</v>
      </c>
      <c r="AA54" s="79"/>
      <c r="AB54" s="155"/>
      <c r="AC54" s="155"/>
      <c r="AD54" s="89"/>
      <c r="AE54" s="483">
        <f>AE52+AG52</f>
        <v>1502</v>
      </c>
      <c r="AF54" s="484"/>
      <c r="AG54" s="485"/>
      <c r="AH54" s="208"/>
      <c r="AI54" s="208"/>
    </row>
    <row r="55" spans="1:35" ht="16.5" customHeight="1">
      <c r="A55"/>
      <c r="B55" s="499" t="s">
        <v>46</v>
      </c>
      <c r="C55" s="499"/>
      <c r="D55" s="500"/>
      <c r="E55" s="143"/>
      <c r="F55" s="501">
        <f>F52+F31</f>
        <v>36</v>
      </c>
      <c r="G55" s="502"/>
      <c r="H55" s="156"/>
      <c r="I55" s="157"/>
      <c r="J55" s="502">
        <f>J52+J31</f>
        <v>37</v>
      </c>
      <c r="K55" s="502"/>
      <c r="L55" s="158"/>
      <c r="M55" s="157"/>
      <c r="N55" s="502">
        <f>N52+N31</f>
        <v>36</v>
      </c>
      <c r="O55" s="502"/>
      <c r="P55" s="156"/>
      <c r="Q55" s="157"/>
      <c r="R55" s="502">
        <f>R52+R31</f>
        <v>34</v>
      </c>
      <c r="S55" s="502"/>
      <c r="T55" s="156"/>
      <c r="U55" s="157"/>
      <c r="V55" s="502">
        <f>V52+V31</f>
        <v>28</v>
      </c>
      <c r="W55" s="502"/>
      <c r="X55" s="156"/>
      <c r="Y55" s="159"/>
      <c r="Z55" s="160">
        <f>Z52+Z31</f>
        <v>171</v>
      </c>
      <c r="AA55" s="156"/>
      <c r="AB55" s="493">
        <f>AB52+AB31</f>
        <v>5366</v>
      </c>
      <c r="AC55" s="493"/>
      <c r="AD55" s="161"/>
      <c r="AE55" s="494">
        <f>AE53+AG53</f>
        <v>1290</v>
      </c>
      <c r="AF55" s="495"/>
      <c r="AG55" s="496"/>
      <c r="AH55" s="208"/>
      <c r="AI55" s="208"/>
    </row>
    <row r="56" spans="1:35" ht="16.5" customHeight="1">
      <c r="A56"/>
      <c r="B56" s="570" t="s">
        <v>47</v>
      </c>
      <c r="C56" s="570"/>
      <c r="D56" s="570"/>
      <c r="E56" s="162"/>
      <c r="F56" s="497">
        <v>35</v>
      </c>
      <c r="G56" s="497"/>
      <c r="H56" s="163"/>
      <c r="I56" s="163"/>
      <c r="J56" s="497">
        <v>36</v>
      </c>
      <c r="K56" s="497"/>
      <c r="L56" s="163"/>
      <c r="M56" s="163"/>
      <c r="N56" s="497">
        <v>36</v>
      </c>
      <c r="O56" s="497"/>
      <c r="P56" s="163"/>
      <c r="Q56" s="163"/>
      <c r="R56" s="497">
        <v>35</v>
      </c>
      <c r="S56" s="497"/>
      <c r="T56" s="163"/>
      <c r="U56" s="163"/>
      <c r="V56" s="497">
        <v>29</v>
      </c>
      <c r="W56" s="497"/>
      <c r="X56" s="163"/>
      <c r="Y56" s="164"/>
      <c r="Z56" s="165">
        <f>SUM(F56:V56)</f>
        <v>171</v>
      </c>
      <c r="AA56" s="166"/>
      <c r="AB56" s="498"/>
      <c r="AC56" s="498"/>
      <c r="AD56" s="167"/>
      <c r="AE56" s="168"/>
      <c r="AF56" s="169"/>
      <c r="AG56" s="170"/>
      <c r="AH56" s="208"/>
      <c r="AI56" s="208"/>
    </row>
    <row r="57" spans="1:35" ht="16.5" customHeight="1">
      <c r="A57"/>
      <c r="B57" s="171"/>
      <c r="C57" s="171"/>
      <c r="D57" s="171"/>
      <c r="E57" s="171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86"/>
      <c r="Z57" s="148"/>
      <c r="AA57" s="125"/>
      <c r="AB57" s="167"/>
      <c r="AC57" s="167"/>
      <c r="AD57" s="167"/>
      <c r="AE57" s="66"/>
      <c r="AF57" s="66"/>
      <c r="AG57" s="66"/>
      <c r="AH57" s="208"/>
      <c r="AI57" s="208"/>
    </row>
    <row r="58" spans="1:35" ht="15.75" customHeight="1">
      <c r="A58"/>
      <c r="B58" s="512" t="s">
        <v>48</v>
      </c>
      <c r="C58" s="512"/>
      <c r="D58" s="172"/>
      <c r="E58" s="33"/>
      <c r="F58" s="513">
        <v>2</v>
      </c>
      <c r="G58" s="514"/>
      <c r="H58" s="173">
        <v>2</v>
      </c>
      <c r="I58" s="134"/>
      <c r="J58" s="514">
        <v>2</v>
      </c>
      <c r="K58" s="514"/>
      <c r="L58" s="173">
        <v>2</v>
      </c>
      <c r="M58" s="134"/>
      <c r="N58" s="514">
        <v>2</v>
      </c>
      <c r="O58" s="514"/>
      <c r="P58" s="173">
        <v>1.79</v>
      </c>
      <c r="Q58" s="174"/>
      <c r="R58" s="514">
        <v>2</v>
      </c>
      <c r="S58" s="514"/>
      <c r="T58" s="173">
        <v>2</v>
      </c>
      <c r="U58" s="175"/>
      <c r="V58" s="514">
        <v>2</v>
      </c>
      <c r="W58" s="514"/>
      <c r="X58" s="176">
        <f>(V58)*(V$10/AE$1)</f>
        <v>1.5789473684210527</v>
      </c>
      <c r="Y58" s="11"/>
      <c r="Z58" s="177">
        <v>10</v>
      </c>
      <c r="AA58" s="25"/>
      <c r="AB58" s="503">
        <v>300</v>
      </c>
      <c r="AC58" s="503"/>
      <c r="AD58" s="38"/>
      <c r="AE58" s="178"/>
      <c r="AF58" s="179"/>
      <c r="AG58" s="180"/>
      <c r="AH58" s="208"/>
      <c r="AI58" s="208"/>
    </row>
    <row r="59" spans="1:35" ht="19.5" customHeight="1">
      <c r="A59"/>
      <c r="B59" s="504" t="s">
        <v>49</v>
      </c>
      <c r="C59" s="504"/>
      <c r="D59" s="505"/>
      <c r="E59" s="181"/>
      <c r="F59" s="506" t="s">
        <v>50</v>
      </c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11"/>
      <c r="Z59" s="11"/>
      <c r="AA59" s="25"/>
      <c r="AB59" s="508">
        <v>10</v>
      </c>
      <c r="AC59" s="508"/>
      <c r="AD59" s="38"/>
      <c r="AE59" s="178"/>
      <c r="AF59" s="179"/>
      <c r="AG59" s="180"/>
      <c r="AH59" s="208"/>
      <c r="AI59" s="208"/>
    </row>
    <row r="60" spans="1:35" ht="17.399999999999999">
      <c r="A60"/>
      <c r="B60" s="509" t="s">
        <v>51</v>
      </c>
      <c r="C60" s="509"/>
      <c r="D60" s="72"/>
      <c r="E60" s="33"/>
      <c r="F60" s="510">
        <v>0.5</v>
      </c>
      <c r="G60" s="511"/>
      <c r="H60" s="182"/>
      <c r="I60" s="134"/>
      <c r="J60" s="511">
        <v>0.5</v>
      </c>
      <c r="K60" s="511"/>
      <c r="L60" s="182"/>
      <c r="M60" s="134"/>
      <c r="N60" s="511">
        <v>0.5</v>
      </c>
      <c r="O60" s="511"/>
      <c r="P60" s="182"/>
      <c r="Q60" s="134"/>
      <c r="R60" s="511"/>
      <c r="S60" s="511"/>
      <c r="T60" s="182"/>
      <c r="U60" s="134"/>
      <c r="V60" s="511"/>
      <c r="W60" s="511"/>
      <c r="X60" s="182"/>
      <c r="Y60" s="11"/>
      <c r="Z60" s="183">
        <v>1.5</v>
      </c>
      <c r="AA60" s="25"/>
      <c r="AB60" s="520">
        <v>45</v>
      </c>
      <c r="AC60" s="520"/>
      <c r="AD60" s="161"/>
      <c r="AE60" s="184"/>
      <c r="AF60" s="184"/>
      <c r="AG60" s="184"/>
      <c r="AH60" s="208"/>
      <c r="AI60" s="208"/>
    </row>
    <row r="61" spans="1:35" ht="18.75" customHeight="1">
      <c r="A61"/>
      <c r="B61" s="521" t="s">
        <v>52</v>
      </c>
      <c r="C61" s="521"/>
      <c r="D61" s="185"/>
      <c r="E61" s="186"/>
      <c r="F61" s="522">
        <f>F55+F58+F60</f>
        <v>38.5</v>
      </c>
      <c r="G61" s="522"/>
      <c r="H61" s="187"/>
      <c r="I61" s="134"/>
      <c r="J61" s="522">
        <f>J55+J58+J60</f>
        <v>39.5</v>
      </c>
      <c r="K61" s="522"/>
      <c r="L61" s="187"/>
      <c r="M61" s="134"/>
      <c r="N61" s="523">
        <f>N55+N58+N60</f>
        <v>38.5</v>
      </c>
      <c r="O61" s="523"/>
      <c r="P61" s="218"/>
      <c r="Q61" s="219"/>
      <c r="R61" s="523">
        <f>R55+R58+R60</f>
        <v>36</v>
      </c>
      <c r="S61" s="523"/>
      <c r="T61" s="188"/>
      <c r="U61" s="134"/>
      <c r="V61" s="522">
        <f>V55+V58+V60</f>
        <v>30</v>
      </c>
      <c r="W61" s="522"/>
      <c r="X61" s="187"/>
      <c r="Y61" s="189"/>
      <c r="Z61" s="190">
        <f>F61+J61+N61+R61+V61</f>
        <v>182.5</v>
      </c>
      <c r="AA61" s="25"/>
      <c r="AB61" s="524">
        <f>AB55+AB58+AB60+AB59</f>
        <v>5721</v>
      </c>
      <c r="AC61" s="524"/>
      <c r="AD61" s="38"/>
      <c r="AE61" s="2"/>
      <c r="AF61" s="2"/>
      <c r="AG61" s="2"/>
      <c r="AH61" s="208"/>
      <c r="AI61" s="208"/>
    </row>
    <row r="62" spans="1:35" ht="41.25" customHeight="1" thickBot="1">
      <c r="A62"/>
      <c r="B62" s="515" t="s">
        <v>66</v>
      </c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  <c r="Q62" s="220"/>
      <c r="R62" s="191"/>
      <c r="S62" s="191"/>
      <c r="T62" s="192"/>
      <c r="U62" s="191"/>
      <c r="V62" s="193"/>
      <c r="W62" s="193"/>
      <c r="X62" s="191"/>
      <c r="Y62" s="191"/>
      <c r="Z62" s="191"/>
      <c r="AA62" s="191"/>
      <c r="AB62" s="191"/>
      <c r="AC62" s="194"/>
      <c r="AD62" s="38"/>
      <c r="AE62" s="2"/>
      <c r="AF62" s="2"/>
      <c r="AG62" s="2"/>
      <c r="AH62" s="208"/>
      <c r="AI62" s="208"/>
    </row>
    <row r="63" spans="1:35" s="209" customFormat="1" ht="15.75" customHeight="1">
      <c r="A63"/>
      <c r="B63" s="195" t="s">
        <v>174</v>
      </c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7"/>
      <c r="N63" s="198"/>
      <c r="O63" s="198"/>
      <c r="P63" s="200" t="s">
        <v>33</v>
      </c>
      <c r="Q63" s="221"/>
      <c r="R63" s="196"/>
      <c r="S63" s="196"/>
      <c r="T63" s="200" t="s">
        <v>34</v>
      </c>
      <c r="U63" s="196"/>
      <c r="V63" s="198"/>
      <c r="W63" s="84"/>
      <c r="X63" s="197"/>
      <c r="Y63" s="197"/>
      <c r="Z63" s="196"/>
      <c r="AA63" s="196"/>
      <c r="AB63" s="199"/>
      <c r="AC63" s="199"/>
      <c r="AD63" s="89"/>
      <c r="AE63" s="2"/>
      <c r="AF63" s="2"/>
      <c r="AG63" s="2"/>
    </row>
    <row r="64" spans="1:35" ht="9" customHeight="1">
      <c r="A64"/>
      <c r="B64" s="195"/>
      <c r="C64" s="196"/>
      <c r="D64" s="196"/>
      <c r="E64" s="196"/>
      <c r="F64" s="84"/>
      <c r="G64" s="84"/>
      <c r="H64" s="196"/>
      <c r="I64" s="196"/>
      <c r="J64" s="84"/>
      <c r="K64" s="84"/>
      <c r="L64" s="196"/>
      <c r="M64" s="196"/>
      <c r="N64" s="84"/>
      <c r="O64" s="84"/>
      <c r="P64" s="196"/>
      <c r="Q64" s="196"/>
      <c r="R64" s="196"/>
      <c r="S64" s="196"/>
      <c r="T64" s="196"/>
      <c r="U64" s="196"/>
      <c r="V64" s="84"/>
      <c r="W64" s="8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518" t="s">
        <v>184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89"/>
      <c r="AE65" s="2"/>
      <c r="AF65" s="2"/>
      <c r="AG65" s="2"/>
    </row>
    <row r="66" spans="1:33" ht="17.399999999999999">
      <c r="A66"/>
      <c r="B66" s="275" t="s">
        <v>185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03"/>
      <c r="P66" s="201"/>
      <c r="Q66" s="201"/>
      <c r="R66" s="201"/>
      <c r="S66" s="201"/>
      <c r="T66" s="201"/>
      <c r="U66" s="201"/>
      <c r="V66" s="201"/>
      <c r="W66" s="20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205"/>
      <c r="C67" s="196"/>
      <c r="D67" s="196"/>
      <c r="E67" s="196"/>
      <c r="F67" s="84"/>
      <c r="G67" s="84"/>
      <c r="H67" s="196"/>
      <c r="I67" s="196"/>
      <c r="J67" s="84"/>
      <c r="K67" s="519" t="s">
        <v>175</v>
      </c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89"/>
      <c r="AE67" s="206"/>
      <c r="AF67" s="2"/>
      <c r="AG67" s="2"/>
    </row>
    <row r="68" spans="1:33" ht="15.75" customHeight="1">
      <c r="A68"/>
      <c r="B68" s="207"/>
      <c r="C68" s="207"/>
      <c r="D68" s="207"/>
      <c r="E68" s="207"/>
      <c r="F68" s="207"/>
      <c r="G68" s="207"/>
      <c r="H68" s="207"/>
      <c r="I68" s="207"/>
      <c r="J68" s="207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89"/>
      <c r="AE68" s="206"/>
      <c r="AF68" s="2"/>
      <c r="AG68" s="2"/>
    </row>
  </sheetData>
  <mergeCells count="319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F40:G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41:AC41"/>
    <mergeCell ref="B43:D43"/>
    <mergeCell ref="C44:D44"/>
    <mergeCell ref="F44:G44"/>
    <mergeCell ref="J44:K44"/>
    <mergeCell ref="N44:O44"/>
    <mergeCell ref="R44:S44"/>
    <mergeCell ref="V44:W44"/>
    <mergeCell ref="AB44:AC44"/>
    <mergeCell ref="B41:D41"/>
    <mergeCell ref="F41:G41"/>
    <mergeCell ref="J41:K41"/>
    <mergeCell ref="N41:O41"/>
    <mergeCell ref="R41:S41"/>
    <mergeCell ref="V41:W41"/>
    <mergeCell ref="F46:G46"/>
    <mergeCell ref="J46:K46"/>
    <mergeCell ref="N46:O46"/>
    <mergeCell ref="R46:S46"/>
    <mergeCell ref="V46:W46"/>
    <mergeCell ref="AB46:AC46"/>
    <mergeCell ref="F45:G45"/>
    <mergeCell ref="J45:K45"/>
    <mergeCell ref="N45:O45"/>
    <mergeCell ref="R45:S45"/>
    <mergeCell ref="V45:W45"/>
    <mergeCell ref="AB45:AC45"/>
    <mergeCell ref="F47:G47"/>
    <mergeCell ref="J47:K47"/>
    <mergeCell ref="N47:O47"/>
    <mergeCell ref="R47:S47"/>
    <mergeCell ref="AB47:AC47"/>
    <mergeCell ref="F48:G48"/>
    <mergeCell ref="J48:K48"/>
    <mergeCell ref="N48:O48"/>
    <mergeCell ref="R48:S48"/>
    <mergeCell ref="AB48:AC48"/>
    <mergeCell ref="AE49:AG49"/>
    <mergeCell ref="B50:D50"/>
    <mergeCell ref="F50:G50"/>
    <mergeCell ref="J50:K50"/>
    <mergeCell ref="N50:O50"/>
    <mergeCell ref="R50:S50"/>
    <mergeCell ref="V50:W50"/>
    <mergeCell ref="AB50:AC50"/>
    <mergeCell ref="C49:D49"/>
    <mergeCell ref="F49:G49"/>
    <mergeCell ref="J49:K49"/>
    <mergeCell ref="N49:O49"/>
    <mergeCell ref="R49:S49"/>
    <mergeCell ref="AB49:AC49"/>
    <mergeCell ref="F54:G54"/>
    <mergeCell ref="J54:K54"/>
    <mergeCell ref="N54:O54"/>
    <mergeCell ref="R54:S54"/>
    <mergeCell ref="V54:W54"/>
    <mergeCell ref="AE54:AG54"/>
    <mergeCell ref="AB52:AC52"/>
    <mergeCell ref="C53:D53"/>
    <mergeCell ref="F53:G53"/>
    <mergeCell ref="J53:K53"/>
    <mergeCell ref="N53:O53"/>
    <mergeCell ref="R53:S53"/>
    <mergeCell ref="V53:W53"/>
    <mergeCell ref="B52:D52"/>
    <mergeCell ref="F52:G52"/>
    <mergeCell ref="J52:K52"/>
    <mergeCell ref="N52:O52"/>
    <mergeCell ref="R52:S52"/>
    <mergeCell ref="V52:W52"/>
    <mergeCell ref="AB55:AC55"/>
    <mergeCell ref="AE55:AG55"/>
    <mergeCell ref="B56:D56"/>
    <mergeCell ref="F56:G56"/>
    <mergeCell ref="J56:K56"/>
    <mergeCell ref="N56:O56"/>
    <mergeCell ref="R56:S56"/>
    <mergeCell ref="V56:W56"/>
    <mergeCell ref="AB56:AC56"/>
    <mergeCell ref="B55:D55"/>
    <mergeCell ref="F55:G55"/>
    <mergeCell ref="J55:K55"/>
    <mergeCell ref="N55:O55"/>
    <mergeCell ref="R55:S55"/>
    <mergeCell ref="V55:W55"/>
    <mergeCell ref="AB58:AC58"/>
    <mergeCell ref="B59:D59"/>
    <mergeCell ref="F59:X59"/>
    <mergeCell ref="AB59:AC59"/>
    <mergeCell ref="B60:C60"/>
    <mergeCell ref="F60:G60"/>
    <mergeCell ref="J60:K60"/>
    <mergeCell ref="N60:O60"/>
    <mergeCell ref="R60:S60"/>
    <mergeCell ref="V60:W60"/>
    <mergeCell ref="B58:C58"/>
    <mergeCell ref="F58:G58"/>
    <mergeCell ref="J58:K58"/>
    <mergeCell ref="N58:O58"/>
    <mergeCell ref="R58:S58"/>
    <mergeCell ref="V58:W58"/>
    <mergeCell ref="B62:P62"/>
    <mergeCell ref="K67:AC68"/>
    <mergeCell ref="B65:AC65"/>
    <mergeCell ref="AB60:AC60"/>
    <mergeCell ref="B61:C61"/>
    <mergeCell ref="F61:G61"/>
    <mergeCell ref="J61:K61"/>
    <mergeCell ref="N61:O61"/>
    <mergeCell ref="R61:S61"/>
    <mergeCell ref="V61:W61"/>
    <mergeCell ref="AB61:AC61"/>
  </mergeCells>
  <conditionalFormatting sqref="H13:H30 L13:L30 X13:X30 P13:P31 T13:T31 I30 Q30 U30 H33 Q33:Q40 U33:U40 I33:I46 H40 H42:H43 Q45:Q46 U45:U46 H50">
    <cfRule type="cellIs" dxfId="86" priority="1" stopIfTrue="1" operator="equal">
      <formula>0</formula>
    </cfRule>
  </conditionalFormatting>
  <conditionalFormatting sqref="H33 H40 H42:H43">
    <cfRule type="cellIs" dxfId="85" priority="3" stopIfTrue="1" operator="equal">
      <formula>0</formula>
    </cfRule>
  </conditionalFormatting>
  <conditionalFormatting sqref="H33:H40 H42:H49 L33:L40 P33:P40 T33:T49 X33:X49 L42:L49 P42:P49">
    <cfRule type="cellIs" dxfId="84" priority="2" stopIfTrue="1" operator="equal">
      <formula>0</formula>
    </cfRule>
  </conditionalFormatting>
  <conditionalFormatting sqref="H33:H40 H42:H49">
    <cfRule type="cellIs" dxfId="83" priority="4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C65C-D538-475B-A7ED-F17D9CF5FF01}">
  <sheetPr>
    <pageSetUpPr fitToPage="1"/>
  </sheetPr>
  <dimension ref="A1:AI66"/>
  <sheetViews>
    <sheetView view="pageBreakPreview" topLeftCell="A43" zoomScaleNormal="70" zoomScaleSheetLayoutView="100" workbookViewId="0">
      <selection activeCell="R43" sqref="R43:S43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9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74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75</v>
      </c>
      <c r="AF33" s="413"/>
      <c r="AG33" s="343" t="s">
        <v>76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606" t="s">
        <v>77</v>
      </c>
      <c r="D35" s="607"/>
      <c r="E35" s="112"/>
      <c r="F35" s="430">
        <v>1</v>
      </c>
      <c r="G35" s="431"/>
      <c r="H35" s="223">
        <f t="shared" ref="H35:H39" si="7">(F35)*(F$10/AE$1)</f>
        <v>1</v>
      </c>
      <c r="I35" s="113"/>
      <c r="J35" s="430">
        <v>1</v>
      </c>
      <c r="K35" s="431"/>
      <c r="L35" s="223">
        <f t="shared" ref="L35:L39" si="8">J35*(J$10/AE$1)</f>
        <v>1</v>
      </c>
      <c r="M35" s="114"/>
      <c r="N35" s="430">
        <v>1</v>
      </c>
      <c r="O35" s="431"/>
      <c r="P35" s="223">
        <f t="shared" ref="P35:P39" si="9">N35*(N$10/AE$1)</f>
        <v>0.89473684210526316</v>
      </c>
      <c r="Q35" s="113"/>
      <c r="R35" s="430"/>
      <c r="S35" s="431"/>
      <c r="T35" s="223">
        <f t="shared" ref="T35:T39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98</v>
      </c>
      <c r="AC35" s="419"/>
      <c r="AD35" s="115"/>
      <c r="AE35" s="269">
        <f>AB35</f>
        <v>98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288" t="s">
        <v>78</v>
      </c>
      <c r="D36" s="289"/>
      <c r="E36" s="112"/>
      <c r="F36" s="422">
        <v>2</v>
      </c>
      <c r="G36" s="423"/>
      <c r="H36" s="231">
        <f t="shared" si="7"/>
        <v>2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561"/>
      <c r="S36" s="562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6</v>
      </c>
      <c r="AA36" s="79"/>
      <c r="AB36" s="418">
        <f t="shared" ref="AB36:AB39" si="13">F36*F$8+J36*J$8+N36*N$8+R36*R$8+V36*V$8</f>
        <v>196</v>
      </c>
      <c r="AC36" s="419"/>
      <c r="AD36" s="115"/>
      <c r="AE36" s="269">
        <f t="shared" ref="AE36:AE37" si="14">AB36</f>
        <v>196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288" t="s">
        <v>79</v>
      </c>
      <c r="D37" s="289"/>
      <c r="E37" s="112"/>
      <c r="F37" s="422">
        <v>1</v>
      </c>
      <c r="G37" s="423"/>
      <c r="H37" s="231">
        <f t="shared" si="7"/>
        <v>1</v>
      </c>
      <c r="I37" s="73"/>
      <c r="J37" s="422">
        <v>2</v>
      </c>
      <c r="K37" s="423"/>
      <c r="L37" s="231">
        <f t="shared" si="8"/>
        <v>2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102</v>
      </c>
      <c r="AC37" s="419"/>
      <c r="AD37" s="115"/>
      <c r="AE37" s="269">
        <f t="shared" si="14"/>
        <v>102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288" t="s">
        <v>80</v>
      </c>
      <c r="D38" s="289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2</v>
      </c>
      <c r="O38" s="441"/>
      <c r="P38" s="231">
        <f t="shared" si="9"/>
        <v>1.7894736842105263</v>
      </c>
      <c r="Q38" s="73"/>
      <c r="R38" s="440">
        <v>7</v>
      </c>
      <c r="S38" s="441"/>
      <c r="T38" s="231">
        <f t="shared" si="10"/>
        <v>6.2631578947368425</v>
      </c>
      <c r="U38" s="73"/>
      <c r="V38" s="234"/>
      <c r="W38" s="235"/>
      <c r="X38" s="225">
        <f t="shared" si="11"/>
        <v>0</v>
      </c>
      <c r="Y38" s="79"/>
      <c r="Z38" s="226">
        <f t="shared" si="12"/>
        <v>9</v>
      </c>
      <c r="AA38" s="79"/>
      <c r="AB38" s="418">
        <f t="shared" si="13"/>
        <v>270</v>
      </c>
      <c r="AC38" s="419"/>
      <c r="AD38" s="115"/>
      <c r="AE38" s="229"/>
      <c r="AF38" s="2"/>
      <c r="AG38" s="230">
        <f>F38*F$8+J38*J$8+N38*N$8+R38*R$8</f>
        <v>270</v>
      </c>
      <c r="AH38" s="208"/>
      <c r="AI38" s="208"/>
    </row>
    <row r="39" spans="1:35" ht="24.9" customHeight="1">
      <c r="A39" s="116"/>
      <c r="B39" s="236">
        <v>21</v>
      </c>
      <c r="C39" s="288" t="s">
        <v>40</v>
      </c>
      <c r="D39" s="289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38">
        <v>1</v>
      </c>
      <c r="O39" s="439"/>
      <c r="P39" s="231">
        <f t="shared" si="9"/>
        <v>0.89473684210526316</v>
      </c>
      <c r="Q39" s="73"/>
      <c r="R39" s="440">
        <v>1</v>
      </c>
      <c r="S39" s="441"/>
      <c r="T39" s="231">
        <f t="shared" si="10"/>
        <v>0.89473684210526316</v>
      </c>
      <c r="U39" s="73"/>
      <c r="V39" s="577"/>
      <c r="W39" s="578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9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SUM(F35:F39)</f>
        <v>4</v>
      </c>
      <c r="G40" s="417"/>
      <c r="H40" s="119"/>
      <c r="I40" s="77"/>
      <c r="J40" s="417">
        <f>SUM(J35:J39)</f>
        <v>5</v>
      </c>
      <c r="K40" s="417"/>
      <c r="L40" s="119"/>
      <c r="M40" s="79"/>
      <c r="N40" s="417">
        <f>SUM(N35:N39)</f>
        <v>6</v>
      </c>
      <c r="O40" s="417"/>
      <c r="P40" s="120"/>
      <c r="Q40" s="79"/>
      <c r="R40" s="417">
        <f>SUM(R35:R39)</f>
        <v>8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23</v>
      </c>
      <c r="AA40" s="79"/>
      <c r="AB40" s="402">
        <f>SUM(AB35:AC39)</f>
        <v>726</v>
      </c>
      <c r="AC40" s="454"/>
      <c r="AD40" s="115"/>
      <c r="AE40" s="121">
        <f>SUM(AE35:AE39)</f>
        <v>426</v>
      </c>
      <c r="AF40" s="122"/>
      <c r="AG40" s="123">
        <f>SUM(AG35:AG39)</f>
        <v>300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23</v>
      </c>
      <c r="C43" s="459" t="s">
        <v>81</v>
      </c>
      <c r="D43" s="460"/>
      <c r="E43" s="129"/>
      <c r="F43" s="528">
        <v>4</v>
      </c>
      <c r="G43" s="529"/>
      <c r="H43" s="240">
        <f t="shared" ref="H43:H47" si="15">(F43)*(F$10/AE$1)</f>
        <v>4</v>
      </c>
      <c r="I43" s="73"/>
      <c r="J43" s="461">
        <v>4</v>
      </c>
      <c r="K43" s="462"/>
      <c r="L43" s="300">
        <f t="shared" ref="L43:L47" si="16">J43*(J$10/AE$1)</f>
        <v>4</v>
      </c>
      <c r="M43" s="84"/>
      <c r="N43" s="528">
        <v>5</v>
      </c>
      <c r="O43" s="529"/>
      <c r="P43" s="241">
        <f t="shared" ref="P43:P47" si="17">N43*(N$10/AE$1)</f>
        <v>4.4736842105263159</v>
      </c>
      <c r="Q43" s="84"/>
      <c r="R43" s="528"/>
      <c r="S43" s="529"/>
      <c r="T43" s="130">
        <f t="shared" ref="T43:T47" si="18">R43*(R$10/AE$1)</f>
        <v>0</v>
      </c>
      <c r="U43" s="84"/>
      <c r="V43" s="525"/>
      <c r="W43" s="525"/>
      <c r="X43" s="131">
        <f t="shared" ref="X43:X47" si="19">V43*(V$10/AE$1)</f>
        <v>0</v>
      </c>
      <c r="Y43" s="84"/>
      <c r="Z43" s="242">
        <f>F43+J43+N43+R43+V43</f>
        <v>13</v>
      </c>
      <c r="AA43" s="79"/>
      <c r="AB43" s="418">
        <f>F43*F$8+J43*J$8+N43*N$8+R43*R$8+V43*V$8</f>
        <v>422</v>
      </c>
      <c r="AC43" s="419"/>
      <c r="AD43" s="115"/>
      <c r="AE43" s="243">
        <f>AB43</f>
        <v>422</v>
      </c>
      <c r="AF43" s="2"/>
      <c r="AG43" s="245"/>
      <c r="AH43" s="208"/>
      <c r="AI43" s="208"/>
    </row>
    <row r="44" spans="1:35" ht="24.9" customHeight="1">
      <c r="A44"/>
      <c r="B44" s="250">
        <v>24</v>
      </c>
      <c r="C44" s="595" t="s">
        <v>82</v>
      </c>
      <c r="D44" s="596"/>
      <c r="E44" s="129"/>
      <c r="F44" s="467">
        <v>2</v>
      </c>
      <c r="G44" s="468"/>
      <c r="H44" s="251">
        <f t="shared" si="15"/>
        <v>2</v>
      </c>
      <c r="I44" s="73"/>
      <c r="J44" s="543">
        <v>1</v>
      </c>
      <c r="K44" s="544"/>
      <c r="L44" s="301">
        <f t="shared" si="16"/>
        <v>1</v>
      </c>
      <c r="M44" s="84"/>
      <c r="N44" s="467"/>
      <c r="O44" s="468"/>
      <c r="P44" s="249">
        <f t="shared" si="17"/>
        <v>0</v>
      </c>
      <c r="Q44" s="84"/>
      <c r="R44" s="467"/>
      <c r="S44" s="468"/>
      <c r="T44" s="249">
        <f t="shared" si="18"/>
        <v>0</v>
      </c>
      <c r="U44" s="84"/>
      <c r="V44" s="391"/>
      <c r="W44" s="391"/>
      <c r="X44" s="132">
        <f t="shared" si="19"/>
        <v>0</v>
      </c>
      <c r="Y44" s="84"/>
      <c r="Z44" s="242">
        <f t="shared" ref="Z44:Z47" si="20">F44+J44+N44+R44+V44</f>
        <v>3</v>
      </c>
      <c r="AA44" s="79"/>
      <c r="AB44" s="418">
        <f t="shared" ref="AB44:AB47" si="21">F44*F$8+J44*J$8+N44*N$8+R44*R$8+V44*V$8</f>
        <v>102</v>
      </c>
      <c r="AC44" s="419"/>
      <c r="AD44" s="115"/>
      <c r="AE44" s="243">
        <f>AB44</f>
        <v>102</v>
      </c>
      <c r="AF44" s="2"/>
      <c r="AG44" s="254"/>
      <c r="AH44" s="208"/>
      <c r="AI44" s="208"/>
    </row>
    <row r="45" spans="1:35" ht="24.9" customHeight="1">
      <c r="A45"/>
      <c r="B45" s="255">
        <v>25</v>
      </c>
      <c r="C45" s="603" t="s">
        <v>83</v>
      </c>
      <c r="D45" s="596"/>
      <c r="E45" s="129"/>
      <c r="F45" s="467"/>
      <c r="G45" s="468"/>
      <c r="H45" s="247">
        <f t="shared" si="15"/>
        <v>0</v>
      </c>
      <c r="I45" s="73"/>
      <c r="J45" s="604">
        <v>1</v>
      </c>
      <c r="K45" s="605"/>
      <c r="L45" s="301">
        <f t="shared" si="16"/>
        <v>1</v>
      </c>
      <c r="M45" s="74"/>
      <c r="N45" s="561">
        <v>1</v>
      </c>
      <c r="O45" s="562"/>
      <c r="P45" s="47">
        <f t="shared" si="17"/>
        <v>0.89473684210526316</v>
      </c>
      <c r="Q45" s="73"/>
      <c r="R45" s="561">
        <v>3</v>
      </c>
      <c r="S45" s="562"/>
      <c r="T45" s="47">
        <f t="shared" si="18"/>
        <v>2.6842105263157894</v>
      </c>
      <c r="U45" s="73"/>
      <c r="V45" s="391"/>
      <c r="W45" s="391"/>
      <c r="X45" s="133">
        <f t="shared" si="19"/>
        <v>0</v>
      </c>
      <c r="Y45" s="134"/>
      <c r="Z45" s="242">
        <f t="shared" si="20"/>
        <v>5</v>
      </c>
      <c r="AA45" s="135"/>
      <c r="AB45" s="418">
        <f t="shared" si="21"/>
        <v>154</v>
      </c>
      <c r="AC45" s="419"/>
      <c r="AD45" s="115"/>
      <c r="AE45" s="244"/>
      <c r="AF45" s="2"/>
      <c r="AG45" s="331">
        <f>AB45</f>
        <v>154</v>
      </c>
      <c r="AH45" s="208"/>
      <c r="AI45" s="208"/>
    </row>
    <row r="46" spans="1:35" ht="24.9" customHeight="1">
      <c r="A46"/>
      <c r="B46" s="256">
        <v>26</v>
      </c>
      <c r="C46" s="597" t="s">
        <v>84</v>
      </c>
      <c r="D46" s="598"/>
      <c r="E46" s="136"/>
      <c r="F46" s="599">
        <v>1</v>
      </c>
      <c r="G46" s="600"/>
      <c r="H46" s="137">
        <f t="shared" si="15"/>
        <v>1</v>
      </c>
      <c r="I46" s="20"/>
      <c r="J46" s="601">
        <v>1</v>
      </c>
      <c r="K46" s="602"/>
      <c r="L46" s="301">
        <f t="shared" si="16"/>
        <v>1</v>
      </c>
      <c r="M46" s="22"/>
      <c r="N46" s="546">
        <v>1</v>
      </c>
      <c r="O46" s="547"/>
      <c r="P46" s="47">
        <f t="shared" si="17"/>
        <v>0.89473684210526316</v>
      </c>
      <c r="Q46" s="20"/>
      <c r="R46" s="546">
        <v>2</v>
      </c>
      <c r="S46" s="547"/>
      <c r="T46" s="47">
        <f t="shared" si="18"/>
        <v>1.7894736842105263</v>
      </c>
      <c r="U46" s="20"/>
      <c r="V46" s="263"/>
      <c r="W46" s="264"/>
      <c r="X46" s="47">
        <f t="shared" si="19"/>
        <v>0</v>
      </c>
      <c r="Y46" s="134"/>
      <c r="Z46" s="242">
        <f t="shared" si="20"/>
        <v>5</v>
      </c>
      <c r="AA46" s="135"/>
      <c r="AB46" s="418">
        <f t="shared" si="21"/>
        <v>158</v>
      </c>
      <c r="AC46" s="419"/>
      <c r="AD46" s="115"/>
      <c r="AE46" s="244"/>
      <c r="AF46" s="2"/>
      <c r="AG46" s="331">
        <f>AB46</f>
        <v>158</v>
      </c>
      <c r="AH46" s="208"/>
      <c r="AI46" s="208"/>
    </row>
    <row r="47" spans="1:35" ht="24.9" customHeight="1">
      <c r="A47"/>
      <c r="B47" s="258">
        <v>28</v>
      </c>
      <c r="C47" s="476" t="s">
        <v>172</v>
      </c>
      <c r="D47" s="477"/>
      <c r="E47" s="136"/>
      <c r="F47" s="478"/>
      <c r="G47" s="479"/>
      <c r="H47" s="137">
        <f t="shared" si="15"/>
        <v>0</v>
      </c>
      <c r="I47" s="20"/>
      <c r="J47" s="455"/>
      <c r="K47" s="456"/>
      <c r="L47" s="302">
        <f t="shared" si="16"/>
        <v>0</v>
      </c>
      <c r="M47" s="22"/>
      <c r="N47" s="422"/>
      <c r="O47" s="423"/>
      <c r="P47" s="47">
        <f t="shared" si="17"/>
        <v>0</v>
      </c>
      <c r="Q47" s="20"/>
      <c r="R47" s="422"/>
      <c r="S47" s="423"/>
      <c r="T47" s="45">
        <f t="shared" si="18"/>
        <v>0</v>
      </c>
      <c r="U47" s="20"/>
      <c r="V47" s="480">
        <v>7</v>
      </c>
      <c r="W47" s="481"/>
      <c r="X47" s="249">
        <f t="shared" si="19"/>
        <v>5.5263157894736841</v>
      </c>
      <c r="Y47" s="134"/>
      <c r="Z47" s="242">
        <f t="shared" si="20"/>
        <v>7</v>
      </c>
      <c r="AA47" s="135"/>
      <c r="AB47" s="418">
        <f t="shared" si="21"/>
        <v>196</v>
      </c>
      <c r="AC47" s="419"/>
      <c r="AD47" s="115"/>
      <c r="AE47" s="473" t="s">
        <v>42</v>
      </c>
      <c r="AF47" s="474"/>
      <c r="AG47" s="475"/>
      <c r="AH47" s="208"/>
      <c r="AI47" s="208"/>
    </row>
    <row r="48" spans="1:35" ht="24.9" customHeight="1">
      <c r="A48"/>
      <c r="B48" s="450" t="s">
        <v>43</v>
      </c>
      <c r="C48" s="450"/>
      <c r="D48" s="451"/>
      <c r="E48" s="118"/>
      <c r="F48" s="416">
        <f>SUM(F43:G47)</f>
        <v>7</v>
      </c>
      <c r="G48" s="417"/>
      <c r="H48" s="76"/>
      <c r="I48" s="77"/>
      <c r="J48" s="417">
        <f>SUM(J43:K47)</f>
        <v>7</v>
      </c>
      <c r="K48" s="417"/>
      <c r="L48" s="78"/>
      <c r="M48" s="79"/>
      <c r="N48" s="417">
        <f>SUM(N43:O47)</f>
        <v>7</v>
      </c>
      <c r="O48" s="417"/>
      <c r="P48" s="78"/>
      <c r="Q48" s="79"/>
      <c r="R48" s="417">
        <f>SUM(R43:S47)</f>
        <v>5</v>
      </c>
      <c r="S48" s="417"/>
      <c r="T48" s="78"/>
      <c r="U48" s="79"/>
      <c r="V48" s="452">
        <v>7</v>
      </c>
      <c r="W48" s="453"/>
      <c r="X48" s="78"/>
      <c r="Y48" s="94"/>
      <c r="Z48" s="82">
        <f>SUM(Z43:Z47)</f>
        <v>33</v>
      </c>
      <c r="AA48" s="93"/>
      <c r="AB48" s="402">
        <f>SUM(AB43:AC47)</f>
        <v>1032</v>
      </c>
      <c r="AC48" s="454"/>
      <c r="AD48" s="115"/>
      <c r="AE48" s="121">
        <f>SUM(AE43:AE47)</f>
        <v>524</v>
      </c>
      <c r="AF48" s="122"/>
      <c r="AG48" s="123">
        <f>SUM(AG43:AG47)</f>
        <v>312</v>
      </c>
      <c r="AH48" s="208"/>
      <c r="AI48" s="208"/>
    </row>
    <row r="49" spans="1:35" ht="18">
      <c r="A49"/>
      <c r="B49" s="138"/>
      <c r="C49" s="138"/>
      <c r="D49" s="138"/>
      <c r="E49" s="125"/>
      <c r="F49" s="139">
        <f>F40+F48</f>
        <v>11</v>
      </c>
      <c r="G49" s="139"/>
      <c r="H49" s="140"/>
      <c r="I49" s="140"/>
      <c r="J49" s="139">
        <f>J40+J48</f>
        <v>12</v>
      </c>
      <c r="K49" s="139"/>
      <c r="L49" s="140"/>
      <c r="M49" s="140"/>
      <c r="N49" s="139">
        <f>N40+N48</f>
        <v>13</v>
      </c>
      <c r="O49" s="139"/>
      <c r="P49" s="140"/>
      <c r="Q49" s="140"/>
      <c r="R49" s="139">
        <f>R40+R48</f>
        <v>13</v>
      </c>
      <c r="S49" s="139"/>
      <c r="T49" s="140"/>
      <c r="U49" s="140"/>
      <c r="V49" s="139" t="e">
        <f ca="1">V40+V48</f>
        <v>#REF!</v>
      </c>
      <c r="W49" s="139"/>
      <c r="X49" s="140"/>
      <c r="Y49" s="140"/>
      <c r="Z49" s="139" t="e">
        <f ca="1">SUM(F49:X49)</f>
        <v>#REF!</v>
      </c>
      <c r="AA49" s="79"/>
      <c r="AB49" s="141"/>
      <c r="AC49" s="141"/>
      <c r="AD49" s="115"/>
      <c r="AE49" s="2"/>
      <c r="AF49" s="2"/>
      <c r="AG49" s="142"/>
      <c r="AH49" s="208"/>
      <c r="AI49" s="208"/>
    </row>
    <row r="50" spans="1:35" ht="19.5" customHeight="1" thickBot="1">
      <c r="A50"/>
      <c r="B50" s="489" t="s">
        <v>44</v>
      </c>
      <c r="C50" s="489"/>
      <c r="D50" s="490"/>
      <c r="E50" s="143"/>
      <c r="F50" s="491">
        <f>F40+F48</f>
        <v>11</v>
      </c>
      <c r="G50" s="492"/>
      <c r="H50" s="93"/>
      <c r="I50" s="79"/>
      <c r="J50" s="492">
        <f>J40+J48</f>
        <v>12</v>
      </c>
      <c r="K50" s="492"/>
      <c r="L50" s="93"/>
      <c r="M50" s="79"/>
      <c r="N50" s="492">
        <f>N40+N48</f>
        <v>13</v>
      </c>
      <c r="O50" s="492"/>
      <c r="P50" s="93"/>
      <c r="Q50" s="79"/>
      <c r="R50" s="492">
        <f>R40+R48</f>
        <v>13</v>
      </c>
      <c r="S50" s="492"/>
      <c r="T50" s="93"/>
      <c r="U50" s="79"/>
      <c r="V50" s="492">
        <f>V48</f>
        <v>7</v>
      </c>
      <c r="W50" s="492"/>
      <c r="X50" s="93"/>
      <c r="Y50" s="94"/>
      <c r="Z50" s="95">
        <f>Z48+Z40</f>
        <v>56</v>
      </c>
      <c r="AA50" s="93"/>
      <c r="AB50" s="486">
        <f>AB40+AB48</f>
        <v>1758</v>
      </c>
      <c r="AC50" s="487"/>
      <c r="AD50" s="115"/>
      <c r="AE50" s="144">
        <f>AE40+AE48</f>
        <v>950</v>
      </c>
      <c r="AF50" s="145"/>
      <c r="AG50" s="146">
        <f>AG40+AG48</f>
        <v>612</v>
      </c>
      <c r="AH50" s="208"/>
      <c r="AI50" s="208"/>
    </row>
    <row r="51" spans="1:35" ht="15" customHeight="1">
      <c r="A51"/>
      <c r="B51" s="84"/>
      <c r="C51" s="488"/>
      <c r="D51" s="488"/>
      <c r="E51" s="147"/>
      <c r="F51" s="411">
        <v>11</v>
      </c>
      <c r="G51" s="411"/>
      <c r="H51" s="125"/>
      <c r="I51" s="125"/>
      <c r="J51" s="411">
        <v>13</v>
      </c>
      <c r="K51" s="411"/>
      <c r="L51" s="125"/>
      <c r="M51" s="125"/>
      <c r="N51" s="411">
        <v>12</v>
      </c>
      <c r="O51" s="411"/>
      <c r="P51" s="125"/>
      <c r="Q51" s="125"/>
      <c r="R51" s="411">
        <v>13</v>
      </c>
      <c r="S51" s="411"/>
      <c r="T51" s="125"/>
      <c r="U51" s="125"/>
      <c r="V51" s="411">
        <v>7</v>
      </c>
      <c r="W51" s="411"/>
      <c r="X51" s="79"/>
      <c r="Y51" s="79"/>
      <c r="Z51" s="148">
        <f>SUM(F51:W51)</f>
        <v>56</v>
      </c>
      <c r="AA51" s="79"/>
      <c r="AB51" s="88"/>
      <c r="AC51" s="88"/>
      <c r="AD51" s="89"/>
      <c r="AE51" s="149">
        <v>800</v>
      </c>
      <c r="AF51" s="2"/>
      <c r="AG51" s="149">
        <v>550</v>
      </c>
      <c r="AH51" s="208"/>
      <c r="AI51" s="208"/>
    </row>
    <row r="52" spans="1:35" ht="18">
      <c r="A52"/>
      <c r="B52" s="150"/>
      <c r="C52" s="150"/>
      <c r="D52" s="151" t="s">
        <v>45</v>
      </c>
      <c r="E52" s="152"/>
      <c r="F52" s="482">
        <v>8</v>
      </c>
      <c r="G52" s="482"/>
      <c r="H52" s="153"/>
      <c r="I52" s="153"/>
      <c r="J52" s="482">
        <v>11</v>
      </c>
      <c r="K52" s="482"/>
      <c r="L52" s="153"/>
      <c r="M52" s="153"/>
      <c r="N52" s="482">
        <v>13</v>
      </c>
      <c r="O52" s="482"/>
      <c r="P52" s="153"/>
      <c r="Q52" s="153"/>
      <c r="R52" s="482">
        <v>12</v>
      </c>
      <c r="S52" s="482"/>
      <c r="T52" s="153"/>
      <c r="U52" s="153"/>
      <c r="V52" s="482">
        <v>7</v>
      </c>
      <c r="W52" s="482"/>
      <c r="X52" s="153"/>
      <c r="Y52" s="153"/>
      <c r="Z52" s="154">
        <f>SUM(F52:W52)</f>
        <v>51</v>
      </c>
      <c r="AA52" s="79"/>
      <c r="AB52" s="155"/>
      <c r="AC52" s="155"/>
      <c r="AD52" s="89"/>
      <c r="AE52" s="483">
        <f>AE50+AG50</f>
        <v>1562</v>
      </c>
      <c r="AF52" s="484"/>
      <c r="AG52" s="485"/>
      <c r="AH52" s="208"/>
      <c r="AI52" s="208"/>
    </row>
    <row r="53" spans="1:35" ht="16.5" customHeight="1">
      <c r="A53"/>
      <c r="B53" s="499" t="s">
        <v>46</v>
      </c>
      <c r="C53" s="499"/>
      <c r="D53" s="500"/>
      <c r="E53" s="143"/>
      <c r="F53" s="501">
        <f>F50+F31</f>
        <v>36</v>
      </c>
      <c r="G53" s="502"/>
      <c r="H53" s="156"/>
      <c r="I53" s="157"/>
      <c r="J53" s="502">
        <f>J50+J31</f>
        <v>37</v>
      </c>
      <c r="K53" s="502"/>
      <c r="L53" s="158"/>
      <c r="M53" s="157"/>
      <c r="N53" s="502">
        <f>N50+N31</f>
        <v>36</v>
      </c>
      <c r="O53" s="502"/>
      <c r="P53" s="156"/>
      <c r="Q53" s="157"/>
      <c r="R53" s="502">
        <f>R50+R31</f>
        <v>34</v>
      </c>
      <c r="S53" s="502"/>
      <c r="T53" s="156"/>
      <c r="U53" s="157"/>
      <c r="V53" s="502">
        <f>V50+V31</f>
        <v>28</v>
      </c>
      <c r="W53" s="502"/>
      <c r="X53" s="156"/>
      <c r="Y53" s="159"/>
      <c r="Z53" s="160">
        <f>Z50+Z31</f>
        <v>171</v>
      </c>
      <c r="AA53" s="156"/>
      <c r="AB53" s="493">
        <f>AB50+AB31</f>
        <v>5366</v>
      </c>
      <c r="AC53" s="493"/>
      <c r="AD53" s="161"/>
      <c r="AE53" s="494">
        <f>AE51+AG51</f>
        <v>1350</v>
      </c>
      <c r="AF53" s="495"/>
      <c r="AG53" s="496"/>
      <c r="AH53" s="208"/>
      <c r="AI53" s="208"/>
    </row>
    <row r="54" spans="1:35" ht="16.5" customHeight="1">
      <c r="A54"/>
      <c r="B54" s="570" t="s">
        <v>47</v>
      </c>
      <c r="C54" s="570"/>
      <c r="D54" s="570"/>
      <c r="E54" s="162"/>
      <c r="F54" s="497">
        <v>35</v>
      </c>
      <c r="G54" s="497"/>
      <c r="H54" s="163"/>
      <c r="I54" s="163"/>
      <c r="J54" s="497">
        <v>36</v>
      </c>
      <c r="K54" s="497"/>
      <c r="L54" s="163"/>
      <c r="M54" s="163"/>
      <c r="N54" s="497">
        <v>36</v>
      </c>
      <c r="O54" s="497"/>
      <c r="P54" s="163"/>
      <c r="Q54" s="163"/>
      <c r="R54" s="497">
        <v>35</v>
      </c>
      <c r="S54" s="497"/>
      <c r="T54" s="163"/>
      <c r="U54" s="163"/>
      <c r="V54" s="497">
        <v>29</v>
      </c>
      <c r="W54" s="497"/>
      <c r="X54" s="163"/>
      <c r="Y54" s="164"/>
      <c r="Z54" s="165">
        <f>SUM(F54:V54)</f>
        <v>171</v>
      </c>
      <c r="AA54" s="166"/>
      <c r="AB54" s="498"/>
      <c r="AC54" s="498"/>
      <c r="AD54" s="167"/>
      <c r="AE54" s="168"/>
      <c r="AF54" s="169"/>
      <c r="AG54" s="170"/>
      <c r="AH54" s="208"/>
      <c r="AI54" s="208"/>
    </row>
    <row r="55" spans="1:35" ht="16.5" customHeight="1">
      <c r="A55"/>
      <c r="B55" s="171"/>
      <c r="C55" s="171"/>
      <c r="D55" s="171"/>
      <c r="E55" s="171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86"/>
      <c r="Z55" s="148"/>
      <c r="AA55" s="125"/>
      <c r="AB55" s="167"/>
      <c r="AC55" s="167"/>
      <c r="AD55" s="167"/>
      <c r="AE55" s="66"/>
      <c r="AF55" s="66"/>
      <c r="AG55" s="66"/>
      <c r="AH55" s="208"/>
      <c r="AI55" s="208"/>
    </row>
    <row r="56" spans="1:35" ht="15.75" customHeight="1">
      <c r="A56"/>
      <c r="B56" s="512" t="s">
        <v>48</v>
      </c>
      <c r="C56" s="512"/>
      <c r="D56" s="172"/>
      <c r="E56" s="33"/>
      <c r="F56" s="513">
        <v>2</v>
      </c>
      <c r="G56" s="514"/>
      <c r="H56" s="173">
        <v>2</v>
      </c>
      <c r="I56" s="134"/>
      <c r="J56" s="514">
        <v>2</v>
      </c>
      <c r="K56" s="514"/>
      <c r="L56" s="173">
        <v>2</v>
      </c>
      <c r="M56" s="134"/>
      <c r="N56" s="514">
        <v>2</v>
      </c>
      <c r="O56" s="514"/>
      <c r="P56" s="173">
        <v>1.79</v>
      </c>
      <c r="Q56" s="174"/>
      <c r="R56" s="514">
        <v>2</v>
      </c>
      <c r="S56" s="514"/>
      <c r="T56" s="173">
        <v>2</v>
      </c>
      <c r="U56" s="175"/>
      <c r="V56" s="514">
        <v>2</v>
      </c>
      <c r="W56" s="514"/>
      <c r="X56" s="176">
        <f>(V56)*(V$10/AE$1)</f>
        <v>1.5789473684210527</v>
      </c>
      <c r="Y56" s="11"/>
      <c r="Z56" s="177">
        <v>10</v>
      </c>
      <c r="AA56" s="25"/>
      <c r="AB56" s="503">
        <v>300</v>
      </c>
      <c r="AC56" s="503"/>
      <c r="AD56" s="38"/>
      <c r="AE56" s="178"/>
      <c r="AF56" s="179"/>
      <c r="AG56" s="180"/>
      <c r="AH56" s="208"/>
      <c r="AI56" s="208"/>
    </row>
    <row r="57" spans="1:35" ht="19.5" customHeight="1">
      <c r="A57"/>
      <c r="B57" s="504" t="s">
        <v>49</v>
      </c>
      <c r="C57" s="504"/>
      <c r="D57" s="505"/>
      <c r="E57" s="181"/>
      <c r="F57" s="506" t="s">
        <v>50</v>
      </c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11"/>
      <c r="Z57" s="11"/>
      <c r="AA57" s="25"/>
      <c r="AB57" s="508">
        <v>10</v>
      </c>
      <c r="AC57" s="508"/>
      <c r="AD57" s="38"/>
      <c r="AE57" s="178"/>
      <c r="AF57" s="179"/>
      <c r="AG57" s="180"/>
      <c r="AH57" s="208"/>
      <c r="AI57" s="208"/>
    </row>
    <row r="58" spans="1:35" ht="17.399999999999999">
      <c r="A58"/>
      <c r="B58" s="509" t="s">
        <v>51</v>
      </c>
      <c r="C58" s="509"/>
      <c r="D58" s="72"/>
      <c r="E58" s="33"/>
      <c r="F58" s="510">
        <v>0.5</v>
      </c>
      <c r="G58" s="511"/>
      <c r="H58" s="182"/>
      <c r="I58" s="134"/>
      <c r="J58" s="511">
        <v>0.5</v>
      </c>
      <c r="K58" s="511"/>
      <c r="L58" s="182"/>
      <c r="M58" s="134"/>
      <c r="N58" s="511">
        <v>0.5</v>
      </c>
      <c r="O58" s="511"/>
      <c r="P58" s="182"/>
      <c r="Q58" s="134"/>
      <c r="R58" s="511"/>
      <c r="S58" s="511"/>
      <c r="T58" s="182"/>
      <c r="U58" s="134"/>
      <c r="V58" s="511"/>
      <c r="W58" s="511"/>
      <c r="X58" s="182"/>
      <c r="Y58" s="11"/>
      <c r="Z58" s="183">
        <v>1.5</v>
      </c>
      <c r="AA58" s="25"/>
      <c r="AB58" s="520">
        <v>45</v>
      </c>
      <c r="AC58" s="520"/>
      <c r="AD58" s="161"/>
      <c r="AE58" s="184"/>
      <c r="AF58" s="184"/>
      <c r="AG58" s="184"/>
      <c r="AH58" s="208"/>
      <c r="AI58" s="208"/>
    </row>
    <row r="59" spans="1:35" ht="18.75" customHeight="1">
      <c r="A59"/>
      <c r="B59" s="521" t="s">
        <v>52</v>
      </c>
      <c r="C59" s="521"/>
      <c r="D59" s="185"/>
      <c r="E59" s="186"/>
      <c r="F59" s="522">
        <f>F53+F56+F58</f>
        <v>38.5</v>
      </c>
      <c r="G59" s="522"/>
      <c r="H59" s="187"/>
      <c r="I59" s="134"/>
      <c r="J59" s="522">
        <f>J53+J56+J58</f>
        <v>39.5</v>
      </c>
      <c r="K59" s="522"/>
      <c r="L59" s="187"/>
      <c r="M59" s="134"/>
      <c r="N59" s="523">
        <f>N53+N56+N58</f>
        <v>38.5</v>
      </c>
      <c r="O59" s="523"/>
      <c r="P59" s="218"/>
      <c r="Q59" s="219"/>
      <c r="R59" s="523">
        <f>R53+R56+R58</f>
        <v>36</v>
      </c>
      <c r="S59" s="523"/>
      <c r="T59" s="188"/>
      <c r="U59" s="134"/>
      <c r="V59" s="522">
        <f>V53+V56+V58</f>
        <v>30</v>
      </c>
      <c r="W59" s="522"/>
      <c r="X59" s="187"/>
      <c r="Y59" s="189"/>
      <c r="Z59" s="190">
        <f>F59+J59+N59+R59+V59</f>
        <v>182.5</v>
      </c>
      <c r="AA59" s="25"/>
      <c r="AB59" s="524">
        <f>AB53+AB56+AB58+AB57</f>
        <v>5721</v>
      </c>
      <c r="AC59" s="524"/>
      <c r="AD59" s="38"/>
      <c r="AE59" s="2"/>
      <c r="AF59" s="2"/>
      <c r="AG59" s="2"/>
      <c r="AH59" s="208"/>
      <c r="AI59" s="208"/>
    </row>
    <row r="60" spans="1:35" ht="41.25" customHeight="1" thickBot="1">
      <c r="A60"/>
      <c r="B60" s="515" t="s">
        <v>66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7"/>
      <c r="Q60" s="220"/>
      <c r="R60" s="191"/>
      <c r="S60" s="191"/>
      <c r="T60" s="192"/>
      <c r="U60" s="191"/>
      <c r="V60" s="193"/>
      <c r="W60" s="193"/>
      <c r="X60" s="191"/>
      <c r="Y60" s="191"/>
      <c r="Z60" s="191"/>
      <c r="AA60" s="191"/>
      <c r="AB60" s="191"/>
      <c r="AC60" s="194"/>
      <c r="AD60" s="38"/>
      <c r="AE60" s="2"/>
      <c r="AF60" s="2"/>
      <c r="AG60" s="2"/>
      <c r="AH60" s="208"/>
      <c r="AI60" s="208"/>
    </row>
    <row r="61" spans="1:35" s="209" customFormat="1" ht="15.75" customHeight="1">
      <c r="A61"/>
      <c r="B61" s="195" t="s">
        <v>174</v>
      </c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7"/>
      <c r="N61" s="198"/>
      <c r="O61" s="198"/>
      <c r="P61" s="200" t="s">
        <v>75</v>
      </c>
      <c r="Q61" s="221"/>
      <c r="R61" s="196"/>
      <c r="S61" s="196"/>
      <c r="T61" s="200" t="s">
        <v>76</v>
      </c>
      <c r="U61" s="196"/>
      <c r="V61" s="198"/>
      <c r="W61" s="84"/>
      <c r="X61" s="197"/>
      <c r="Y61" s="197"/>
      <c r="Z61" s="196"/>
      <c r="AA61" s="196"/>
      <c r="AB61" s="199"/>
      <c r="AC61" s="199"/>
      <c r="AD61" s="89"/>
      <c r="AE61" s="2"/>
      <c r="AF61" s="2"/>
      <c r="AG61" s="2"/>
    </row>
    <row r="62" spans="1:35" ht="9" customHeight="1">
      <c r="A62"/>
      <c r="B62" s="195"/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6"/>
      <c r="N62" s="84"/>
      <c r="O62" s="84"/>
      <c r="P62" s="196"/>
      <c r="Q62" s="196"/>
      <c r="R62" s="196"/>
      <c r="S62" s="196"/>
      <c r="T62" s="196"/>
      <c r="U62" s="196"/>
      <c r="V62" s="84"/>
      <c r="W62" s="84"/>
      <c r="X62" s="196"/>
      <c r="Y62" s="196"/>
      <c r="Z62" s="196"/>
      <c r="AA62" s="196"/>
      <c r="AB62" s="199"/>
      <c r="AC62" s="199"/>
      <c r="AD62" s="89"/>
      <c r="AE62" s="2"/>
      <c r="AF62" s="2"/>
      <c r="AG62" s="2"/>
    </row>
    <row r="63" spans="1:35" ht="15.75" customHeight="1">
      <c r="A63"/>
      <c r="B63" s="518" t="s">
        <v>186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 t="s">
        <v>187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205"/>
      <c r="C65" s="196"/>
      <c r="D65" s="196"/>
      <c r="E65" s="196"/>
      <c r="F65" s="84"/>
      <c r="G65" s="84"/>
      <c r="H65" s="196"/>
      <c r="I65" s="196"/>
      <c r="J65" s="84"/>
      <c r="K65" s="519" t="s">
        <v>175</v>
      </c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  <row r="66" spans="1:33" ht="15.75" customHeight="1">
      <c r="A66"/>
      <c r="B66" s="207"/>
      <c r="C66" s="207"/>
      <c r="D66" s="207"/>
      <c r="E66" s="207"/>
      <c r="F66" s="207"/>
      <c r="G66" s="207"/>
      <c r="H66" s="207"/>
      <c r="I66" s="207"/>
      <c r="J66" s="207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89"/>
      <c r="AE66" s="206"/>
      <c r="AF66" s="2"/>
      <c r="AG66" s="2"/>
    </row>
  </sheetData>
  <mergeCells count="307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F37:G37"/>
    <mergeCell ref="J37:K37"/>
    <mergeCell ref="N37:O37"/>
    <mergeCell ref="R37:S37"/>
    <mergeCell ref="V37:W37"/>
    <mergeCell ref="AB37:AC37"/>
    <mergeCell ref="AB35:AC35"/>
    <mergeCell ref="F36:G36"/>
    <mergeCell ref="J36:K36"/>
    <mergeCell ref="N36:O36"/>
    <mergeCell ref="R36:S36"/>
    <mergeCell ref="V36:W36"/>
    <mergeCell ref="AB36:AC36"/>
    <mergeCell ref="F38:G38"/>
    <mergeCell ref="J38:K38"/>
    <mergeCell ref="N38:O38"/>
    <mergeCell ref="R38:S38"/>
    <mergeCell ref="AB38:AC38"/>
    <mergeCell ref="F39:G39"/>
    <mergeCell ref="J39:K39"/>
    <mergeCell ref="N39:O39"/>
    <mergeCell ref="R39:S39"/>
    <mergeCell ref="V39:W39"/>
    <mergeCell ref="B42:D42"/>
    <mergeCell ref="C43:D43"/>
    <mergeCell ref="F43:G43"/>
    <mergeCell ref="J43:K43"/>
    <mergeCell ref="N43:O43"/>
    <mergeCell ref="R43:S43"/>
    <mergeCell ref="AB39:AC39"/>
    <mergeCell ref="B40:D40"/>
    <mergeCell ref="F40:G40"/>
    <mergeCell ref="J40:K40"/>
    <mergeCell ref="N40:O40"/>
    <mergeCell ref="R40:S40"/>
    <mergeCell ref="V40:W40"/>
    <mergeCell ref="AB40:AC40"/>
    <mergeCell ref="V43:W43"/>
    <mergeCell ref="AB43:AC43"/>
    <mergeCell ref="C44:D44"/>
    <mergeCell ref="F44:G44"/>
    <mergeCell ref="J44:K44"/>
    <mergeCell ref="N44:O44"/>
    <mergeCell ref="R44:S44"/>
    <mergeCell ref="V44:W44"/>
    <mergeCell ref="AB44:AC44"/>
    <mergeCell ref="AB45:AC45"/>
    <mergeCell ref="C46:D46"/>
    <mergeCell ref="F46:G46"/>
    <mergeCell ref="J46:K46"/>
    <mergeCell ref="N46:O46"/>
    <mergeCell ref="R46:S46"/>
    <mergeCell ref="AB46:AC46"/>
    <mergeCell ref="C45:D45"/>
    <mergeCell ref="F45:G45"/>
    <mergeCell ref="J45:K45"/>
    <mergeCell ref="N45:O45"/>
    <mergeCell ref="R45:S45"/>
    <mergeCell ref="V45:W45"/>
    <mergeCell ref="AB47:AC47"/>
    <mergeCell ref="AE47:AG47"/>
    <mergeCell ref="B48:D48"/>
    <mergeCell ref="F48:G48"/>
    <mergeCell ref="J48:K48"/>
    <mergeCell ref="N48:O48"/>
    <mergeCell ref="R48:S48"/>
    <mergeCell ref="V48:W48"/>
    <mergeCell ref="AB48:AC48"/>
    <mergeCell ref="C47:D47"/>
    <mergeCell ref="F47:G47"/>
    <mergeCell ref="J47:K47"/>
    <mergeCell ref="N47:O47"/>
    <mergeCell ref="R47:S47"/>
    <mergeCell ref="V47:W47"/>
    <mergeCell ref="F52:G52"/>
    <mergeCell ref="J52:K52"/>
    <mergeCell ref="N52:O52"/>
    <mergeCell ref="R52:S52"/>
    <mergeCell ref="V52:W52"/>
    <mergeCell ref="AE52:AG52"/>
    <mergeCell ref="AB50:AC50"/>
    <mergeCell ref="C51:D51"/>
    <mergeCell ref="F51:G51"/>
    <mergeCell ref="J51:K51"/>
    <mergeCell ref="N51:O51"/>
    <mergeCell ref="R51:S51"/>
    <mergeCell ref="V51:W51"/>
    <mergeCell ref="B50:D50"/>
    <mergeCell ref="F50:G50"/>
    <mergeCell ref="J50:K50"/>
    <mergeCell ref="N50:O50"/>
    <mergeCell ref="R50:S50"/>
    <mergeCell ref="V50:W50"/>
    <mergeCell ref="AB53:AC53"/>
    <mergeCell ref="AE53:AG53"/>
    <mergeCell ref="B54:D54"/>
    <mergeCell ref="F54:G54"/>
    <mergeCell ref="J54:K54"/>
    <mergeCell ref="N54:O54"/>
    <mergeCell ref="R54:S54"/>
    <mergeCell ref="V54:W54"/>
    <mergeCell ref="AB54:AC54"/>
    <mergeCell ref="B53:D53"/>
    <mergeCell ref="F53:G53"/>
    <mergeCell ref="J53:K53"/>
    <mergeCell ref="N53:O53"/>
    <mergeCell ref="R53:S53"/>
    <mergeCell ref="V53:W53"/>
    <mergeCell ref="AB56:AC56"/>
    <mergeCell ref="B57:D57"/>
    <mergeCell ref="F57:X57"/>
    <mergeCell ref="AB57:AC57"/>
    <mergeCell ref="B58:C58"/>
    <mergeCell ref="F58:G58"/>
    <mergeCell ref="J58:K58"/>
    <mergeCell ref="N58:O58"/>
    <mergeCell ref="R58:S58"/>
    <mergeCell ref="V58:W58"/>
    <mergeCell ref="B56:C56"/>
    <mergeCell ref="F56:G56"/>
    <mergeCell ref="J56:K56"/>
    <mergeCell ref="N56:O56"/>
    <mergeCell ref="R56:S56"/>
    <mergeCell ref="V56:W56"/>
    <mergeCell ref="B60:P60"/>
    <mergeCell ref="K65:AC66"/>
    <mergeCell ref="AB58:AC58"/>
    <mergeCell ref="B59:C59"/>
    <mergeCell ref="F59:G59"/>
    <mergeCell ref="J59:K59"/>
    <mergeCell ref="N59:O59"/>
    <mergeCell ref="R59:S59"/>
    <mergeCell ref="V59:W59"/>
    <mergeCell ref="AB59:AC59"/>
    <mergeCell ref="B63:Z63"/>
  </mergeCells>
  <conditionalFormatting sqref="H33:H39 H41:H47">
    <cfRule type="cellIs" dxfId="82" priority="7" stopIfTrue="1" operator="equal">
      <formula>0</formula>
    </cfRule>
  </conditionalFormatting>
  <conditionalFormatting sqref="H41:H42 H13:H30 L13:L30 X13:X30 P13:P31 T13:T31 I30 Q30 U30 H33">
    <cfRule type="cellIs" dxfId="81" priority="6" stopIfTrue="1" operator="equal">
      <formula>0</formula>
    </cfRule>
  </conditionalFormatting>
  <conditionalFormatting sqref="H41:H47 L33:L39 P33:P39 T33:T47 X33:X47 H34:H39 L41:L47 P41:P47">
    <cfRule type="cellIs" dxfId="80" priority="4" stopIfTrue="1" operator="equal">
      <formula>0</formula>
    </cfRule>
  </conditionalFormatting>
  <conditionalFormatting sqref="H48">
    <cfRule type="cellIs" dxfId="79" priority="1" stopIfTrue="1" operator="equal">
      <formula>0</formula>
    </cfRule>
  </conditionalFormatting>
  <conditionalFormatting sqref="Q33:Q39 U33:U39 I33:I45 H41:H42 Q44:Q45 U44:U45">
    <cfRule type="cellIs" dxfId="78" priority="3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95FB-591C-400B-A535-A8F009857D33}">
  <sheetPr>
    <pageSetUpPr fitToPage="1"/>
  </sheetPr>
  <dimension ref="A1:AI73"/>
  <sheetViews>
    <sheetView tabSelected="1" view="pageBreakPreview" topLeftCell="A43" zoomScaleNormal="70" zoomScaleSheetLayoutView="100" workbookViewId="0">
      <selection activeCell="F6" sqref="F6:H6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35.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89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609" t="s">
        <v>6</v>
      </c>
      <c r="K6" s="609"/>
      <c r="L6" s="609"/>
      <c r="M6" s="9"/>
      <c r="N6" s="364" t="s">
        <v>7</v>
      </c>
      <c r="O6" s="364"/>
      <c r="P6" s="364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171</v>
      </c>
      <c r="D19" s="32"/>
      <c r="E19" s="33"/>
      <c r="F19" s="380"/>
      <c r="G19" s="381"/>
      <c r="H19" s="34">
        <f t="shared" si="0"/>
        <v>0</v>
      </c>
      <c r="I19" s="20"/>
      <c r="J19" s="381">
        <v>2</v>
      </c>
      <c r="K19" s="381"/>
      <c r="L19" s="35">
        <f t="shared" si="1"/>
        <v>2</v>
      </c>
      <c r="M19" s="22"/>
      <c r="N19" s="381"/>
      <c r="O19" s="381"/>
      <c r="P19" s="36">
        <f t="shared" si="2"/>
        <v>0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68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88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25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3608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90</v>
      </c>
      <c r="AF33" s="413"/>
      <c r="AG33" s="343" t="s">
        <v>92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93</v>
      </c>
      <c r="D35" s="429"/>
      <c r="E35" s="112"/>
      <c r="F35" s="430">
        <v>3</v>
      </c>
      <c r="G35" s="431"/>
      <c r="H35" s="223">
        <f t="shared" ref="H35:H43" si="7">((F35)*(F$10/AE$1))</f>
        <v>3</v>
      </c>
      <c r="I35" s="113"/>
      <c r="J35" s="430">
        <v>1</v>
      </c>
      <c r="K35" s="431"/>
      <c r="L35" s="223">
        <f t="shared" ref="L35:L43" si="8">(J35)*(J$10/AE$1)</f>
        <v>1</v>
      </c>
      <c r="M35" s="114"/>
      <c r="N35" s="430">
        <v>1</v>
      </c>
      <c r="O35" s="431"/>
      <c r="P35" s="223">
        <f t="shared" ref="P35:P43" si="9">N35*(N$10/AE$1)</f>
        <v>0.89473684210526316</v>
      </c>
      <c r="Q35" s="113"/>
      <c r="R35" s="430"/>
      <c r="S35" s="431"/>
      <c r="T35" s="223">
        <f t="shared" ref="T35:T43" si="10">(R35)*(R$10/AE$1)</f>
        <v>0</v>
      </c>
      <c r="U35" s="113"/>
      <c r="V35" s="548"/>
      <c r="W35" s="549"/>
      <c r="X35" s="224">
        <f t="shared" ref="X35:X39" si="11">V35*(V$10/AE$1)</f>
        <v>0</v>
      </c>
      <c r="Y35" s="96"/>
      <c r="Z35" s="226">
        <f>F35+J35+N35+R35+V35</f>
        <v>5</v>
      </c>
      <c r="AA35" s="96"/>
      <c r="AB35" s="418">
        <f>F35*F$8+J35*J$8+N35*N$8+R35*R$8+V35*V$8</f>
        <v>166</v>
      </c>
      <c r="AC35" s="419"/>
      <c r="AD35" s="115"/>
      <c r="AE35" s="269">
        <f>AB35</f>
        <v>166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3</v>
      </c>
      <c r="G36" s="423"/>
      <c r="H36" s="231">
        <f t="shared" si="7"/>
        <v>3</v>
      </c>
      <c r="I36" s="73"/>
      <c r="J36" s="422"/>
      <c r="K36" s="423"/>
      <c r="L36" s="231">
        <f t="shared" si="8"/>
        <v>0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3" si="12">F36+J36+N36+R36+V36</f>
        <v>3</v>
      </c>
      <c r="AA36" s="79"/>
      <c r="AB36" s="418">
        <f t="shared" ref="AB36:AB43" si="13">F36*F$8+J36*J$8+N36*N$8+R36*R$8+V36*V$8</f>
        <v>102</v>
      </c>
      <c r="AC36" s="419"/>
      <c r="AD36" s="115"/>
      <c r="AE36" s="228">
        <f t="shared" ref="AE36:AE38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95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4"/>
      <c r="S37" s="425"/>
      <c r="T37" s="232">
        <f t="shared" si="10"/>
        <v>0</v>
      </c>
      <c r="U37" s="73"/>
      <c r="V37" s="279"/>
      <c r="W37" s="330"/>
      <c r="X37" s="225"/>
      <c r="Y37" s="79"/>
      <c r="Z37" s="226">
        <f t="shared" si="12"/>
        <v>4</v>
      </c>
      <c r="AA37" s="79"/>
      <c r="AB37" s="418">
        <f t="shared" si="13"/>
        <v>132</v>
      </c>
      <c r="AC37" s="419"/>
      <c r="AD37" s="115"/>
      <c r="AE37" s="228">
        <f t="shared" si="14"/>
        <v>132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40</v>
      </c>
      <c r="D38" s="421"/>
      <c r="E38" s="112"/>
      <c r="F38" s="422"/>
      <c r="G38" s="423"/>
      <c r="H38" s="231">
        <f t="shared" si="7"/>
        <v>0</v>
      </c>
      <c r="I38" s="73"/>
      <c r="J38" s="422">
        <v>1</v>
      </c>
      <c r="K38" s="423"/>
      <c r="L38" s="231">
        <f t="shared" si="8"/>
        <v>1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381"/>
      <c r="W38" s="385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34</v>
      </c>
      <c r="AC38" s="419"/>
      <c r="AD38" s="115"/>
      <c r="AE38" s="228">
        <f t="shared" si="14"/>
        <v>34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99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/>
      <c r="O39" s="441"/>
      <c r="P39" s="231">
        <f t="shared" si="9"/>
        <v>0</v>
      </c>
      <c r="Q39" s="73"/>
      <c r="R39" s="440">
        <v>1</v>
      </c>
      <c r="S39" s="441"/>
      <c r="T39" s="231">
        <f t="shared" si="10"/>
        <v>0.89473684210526316</v>
      </c>
      <c r="U39" s="73"/>
      <c r="V39" s="292"/>
      <c r="W39" s="293"/>
      <c r="X39" s="225">
        <f t="shared" si="11"/>
        <v>0</v>
      </c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>AB39</f>
        <v>30</v>
      </c>
      <c r="AH39" s="208"/>
      <c r="AI39" s="208"/>
    </row>
    <row r="40" spans="1:35" ht="24.9" customHeight="1">
      <c r="A40" s="116"/>
      <c r="B40" s="236">
        <v>22</v>
      </c>
      <c r="C40" s="444" t="s">
        <v>100</v>
      </c>
      <c r="D40" s="445"/>
      <c r="E40" s="112"/>
      <c r="F40" s="280"/>
      <c r="G40" s="281"/>
      <c r="H40" s="233">
        <f t="shared" si="7"/>
        <v>0</v>
      </c>
      <c r="I40" s="73"/>
      <c r="J40" s="446">
        <v>1</v>
      </c>
      <c r="K40" s="447"/>
      <c r="L40" s="231">
        <f t="shared" si="8"/>
        <v>1</v>
      </c>
      <c r="M40" s="74"/>
      <c r="N40" s="446">
        <v>1</v>
      </c>
      <c r="O40" s="447"/>
      <c r="P40" s="231">
        <f t="shared" si="9"/>
        <v>0.89473684210526316</v>
      </c>
      <c r="Q40" s="73"/>
      <c r="R40" s="446">
        <v>1</v>
      </c>
      <c r="S40" s="447"/>
      <c r="T40" s="231">
        <f t="shared" si="10"/>
        <v>0.89473684210526316</v>
      </c>
      <c r="U40" s="73"/>
      <c r="V40" s="294"/>
      <c r="W40" s="295"/>
      <c r="X40" s="225"/>
      <c r="Y40" s="79"/>
      <c r="Z40" s="226">
        <f t="shared" si="12"/>
        <v>3</v>
      </c>
      <c r="AA40" s="79"/>
      <c r="AB40" s="418">
        <f t="shared" si="13"/>
        <v>94</v>
      </c>
      <c r="AC40" s="419"/>
      <c r="AD40" s="115"/>
      <c r="AE40" s="229"/>
      <c r="AF40" s="2"/>
      <c r="AG40" s="230">
        <f t="shared" ref="AG40:AG43" si="15">AB40</f>
        <v>94</v>
      </c>
      <c r="AH40" s="208"/>
      <c r="AI40" s="208"/>
    </row>
    <row r="41" spans="1:35" ht="24.9" customHeight="1">
      <c r="A41" s="116"/>
      <c r="B41" s="236">
        <v>23</v>
      </c>
      <c r="C41" s="420" t="s">
        <v>101</v>
      </c>
      <c r="D41" s="421"/>
      <c r="E41" s="112"/>
      <c r="F41" s="434"/>
      <c r="G41" s="435"/>
      <c r="H41" s="233">
        <f t="shared" si="7"/>
        <v>0</v>
      </c>
      <c r="I41" s="73"/>
      <c r="J41" s="440">
        <v>2</v>
      </c>
      <c r="K41" s="441"/>
      <c r="L41" s="231">
        <f t="shared" si="8"/>
        <v>2</v>
      </c>
      <c r="M41" s="74"/>
      <c r="N41" s="440">
        <v>1</v>
      </c>
      <c r="O41" s="441"/>
      <c r="P41" s="231">
        <f t="shared" si="9"/>
        <v>0.89473684210526316</v>
      </c>
      <c r="Q41" s="73"/>
      <c r="R41" s="440">
        <v>2</v>
      </c>
      <c r="S41" s="441"/>
      <c r="T41" s="231">
        <f t="shared" si="10"/>
        <v>1.7894736842105263</v>
      </c>
      <c r="U41" s="73"/>
      <c r="V41" s="590"/>
      <c r="W41" s="594"/>
      <c r="X41" s="225"/>
      <c r="Y41" s="79"/>
      <c r="Z41" s="226">
        <f t="shared" si="12"/>
        <v>5</v>
      </c>
      <c r="AA41" s="79"/>
      <c r="AB41" s="418">
        <f t="shared" si="13"/>
        <v>158</v>
      </c>
      <c r="AC41" s="419"/>
      <c r="AD41" s="115"/>
      <c r="AE41" s="229"/>
      <c r="AF41" s="2"/>
      <c r="AG41" s="230">
        <f t="shared" si="15"/>
        <v>158</v>
      </c>
      <c r="AH41" s="208"/>
      <c r="AI41" s="208"/>
    </row>
    <row r="42" spans="1:35" ht="24.9" customHeight="1">
      <c r="A42" s="116"/>
      <c r="B42" s="236">
        <v>24</v>
      </c>
      <c r="C42" s="444" t="s">
        <v>102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2</v>
      </c>
      <c r="S42" s="447"/>
      <c r="T42" s="231">
        <f t="shared" si="10"/>
        <v>1.7894736842105263</v>
      </c>
      <c r="U42" s="73"/>
      <c r="V42" s="279"/>
      <c r="W42" s="298"/>
      <c r="X42" s="225"/>
      <c r="Y42" s="79"/>
      <c r="Z42" s="226">
        <f t="shared" si="12"/>
        <v>2</v>
      </c>
      <c r="AA42" s="79"/>
      <c r="AB42" s="418">
        <f t="shared" si="13"/>
        <v>60</v>
      </c>
      <c r="AC42" s="419"/>
      <c r="AD42" s="115"/>
      <c r="AE42" s="229"/>
      <c r="AF42" s="2"/>
      <c r="AG42" s="230">
        <f t="shared" si="15"/>
        <v>60</v>
      </c>
      <c r="AH42" s="208"/>
      <c r="AI42" s="208"/>
    </row>
    <row r="43" spans="1:35" ht="24.9" customHeight="1">
      <c r="A43" s="116"/>
      <c r="B43" s="70">
        <v>25</v>
      </c>
      <c r="C43" s="420" t="s">
        <v>98</v>
      </c>
      <c r="D43" s="421"/>
      <c r="E43" s="117"/>
      <c r="F43" s="434"/>
      <c r="G43" s="435"/>
      <c r="H43" s="233">
        <f t="shared" si="7"/>
        <v>0</v>
      </c>
      <c r="I43" s="73"/>
      <c r="J43" s="422"/>
      <c r="K43" s="423"/>
      <c r="L43" s="231">
        <f t="shared" si="8"/>
        <v>0</v>
      </c>
      <c r="M43" s="74"/>
      <c r="N43" s="561"/>
      <c r="O43" s="562"/>
      <c r="P43" s="231">
        <f t="shared" si="9"/>
        <v>0</v>
      </c>
      <c r="Q43" s="73"/>
      <c r="R43" s="440">
        <v>1</v>
      </c>
      <c r="S43" s="441"/>
      <c r="T43" s="231">
        <f t="shared" si="10"/>
        <v>0.89473684210526316</v>
      </c>
      <c r="U43" s="73"/>
      <c r="V43" s="399"/>
      <c r="W43" s="576"/>
      <c r="X43" s="225">
        <f>V43*(V$10/AE$1)</f>
        <v>0</v>
      </c>
      <c r="Y43" s="79"/>
      <c r="Z43" s="226">
        <f t="shared" si="12"/>
        <v>1</v>
      </c>
      <c r="AA43" s="79"/>
      <c r="AB43" s="418">
        <f t="shared" si="13"/>
        <v>30</v>
      </c>
      <c r="AC43" s="419"/>
      <c r="AD43" s="115"/>
      <c r="AE43" s="229"/>
      <c r="AF43" s="2"/>
      <c r="AG43" s="230">
        <f t="shared" si="15"/>
        <v>30</v>
      </c>
      <c r="AH43" s="208"/>
      <c r="AI43" s="208"/>
    </row>
    <row r="44" spans="1:35" ht="24.9" customHeight="1">
      <c r="A44"/>
      <c r="B44" s="450" t="s">
        <v>41</v>
      </c>
      <c r="C44" s="450"/>
      <c r="D44" s="451"/>
      <c r="E44" s="118"/>
      <c r="F44" s="416">
        <f>SUM(F35:F43)</f>
        <v>8</v>
      </c>
      <c r="G44" s="417"/>
      <c r="H44" s="119"/>
      <c r="I44" s="77"/>
      <c r="J44" s="417">
        <f>SUM(J35:J43)</f>
        <v>6</v>
      </c>
      <c r="K44" s="417"/>
      <c r="L44" s="119"/>
      <c r="M44" s="79"/>
      <c r="N44" s="417">
        <f>SUM(N35:N43)</f>
        <v>4</v>
      </c>
      <c r="O44" s="417"/>
      <c r="P44" s="120"/>
      <c r="Q44" s="79"/>
      <c r="R44" s="417">
        <f>SUM(R35:R43)</f>
        <v>7</v>
      </c>
      <c r="S44" s="417"/>
      <c r="T44" s="78"/>
      <c r="U44" s="79"/>
      <c r="V44" s="452">
        <f ca="1">SUM(V35:W44)</f>
        <v>0</v>
      </c>
      <c r="W44" s="453"/>
      <c r="X44" s="78"/>
      <c r="Y44" s="79"/>
      <c r="Z44" s="82">
        <f>SUM(Z35:Z43)</f>
        <v>25</v>
      </c>
      <c r="AA44" s="79"/>
      <c r="AB44" s="454">
        <f>SUM(AB35:AC43)</f>
        <v>806</v>
      </c>
      <c r="AC44" s="530"/>
      <c r="AD44" s="115"/>
      <c r="AE44" s="121">
        <f>SUM(AE35:AE43)</f>
        <v>434</v>
      </c>
      <c r="AF44" s="122"/>
      <c r="AG44" s="123">
        <f>SUM(AG35:AG43)</f>
        <v>372</v>
      </c>
      <c r="AH44" s="208"/>
      <c r="AI44" s="208"/>
    </row>
    <row r="45" spans="1:35" ht="19.5" customHeight="1">
      <c r="A45"/>
      <c r="B45" s="124"/>
      <c r="C45" s="124"/>
      <c r="D45" s="124"/>
      <c r="E45" s="125"/>
      <c r="F45" s="126"/>
      <c r="G45" s="84"/>
      <c r="H45" s="73"/>
      <c r="I45" s="73"/>
      <c r="J45" s="126"/>
      <c r="K45" s="84"/>
      <c r="L45" s="84"/>
      <c r="M45" s="84"/>
      <c r="N45" s="126"/>
      <c r="O45" s="84"/>
      <c r="P45" s="84"/>
      <c r="Q45" s="84"/>
      <c r="R45" s="126"/>
      <c r="S45" s="84"/>
      <c r="T45" s="84"/>
      <c r="U45" s="84"/>
      <c r="V45" s="126"/>
      <c r="W45" s="84"/>
      <c r="X45" s="84"/>
      <c r="Y45" s="84"/>
      <c r="Z45" s="287">
        <v>19</v>
      </c>
      <c r="AA45" s="84"/>
      <c r="AB45" s="127"/>
      <c r="AC45" s="127"/>
      <c r="AD45" s="115"/>
      <c r="AE45" s="128"/>
      <c r="AF45" s="2"/>
      <c r="AG45" s="110"/>
      <c r="AH45" s="208"/>
      <c r="AI45" s="208"/>
    </row>
    <row r="46" spans="1:35" ht="24.9" customHeight="1" thickBot="1">
      <c r="A46"/>
      <c r="B46" s="400" t="s">
        <v>62</v>
      </c>
      <c r="C46" s="400"/>
      <c r="D46" s="400"/>
      <c r="E46" s="125"/>
      <c r="F46" s="84"/>
      <c r="G46" s="84"/>
      <c r="H46" s="73"/>
      <c r="I46" s="7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267"/>
      <c r="AC46" s="267"/>
      <c r="AD46" s="115"/>
      <c r="AE46" s="128"/>
      <c r="AF46" s="2"/>
      <c r="AG46" s="110"/>
      <c r="AH46" s="208"/>
      <c r="AI46" s="208"/>
    </row>
    <row r="47" spans="1:35" ht="24.9" customHeight="1">
      <c r="A47"/>
      <c r="B47" s="239">
        <v>26</v>
      </c>
      <c r="C47" s="526" t="s">
        <v>96</v>
      </c>
      <c r="D47" s="527"/>
      <c r="E47" s="129"/>
      <c r="F47" s="528">
        <v>2</v>
      </c>
      <c r="G47" s="529"/>
      <c r="H47" s="240">
        <f t="shared" ref="H47:H54" si="16">((F47)*(F$10/AE$1))</f>
        <v>2</v>
      </c>
      <c r="I47" s="73"/>
      <c r="J47" s="528">
        <v>2</v>
      </c>
      <c r="K47" s="529"/>
      <c r="L47" s="240">
        <f t="shared" ref="L47:L54" si="17">(J47)*(J$10/AE$1)</f>
        <v>2</v>
      </c>
      <c r="M47" s="84"/>
      <c r="N47" s="528"/>
      <c r="O47" s="529"/>
      <c r="P47" s="241">
        <f t="shared" ref="P47:P54" si="18">N47*(N$10/AE$1)</f>
        <v>0</v>
      </c>
      <c r="Q47" s="84"/>
      <c r="R47" s="528"/>
      <c r="S47" s="529"/>
      <c r="T47" s="130">
        <f>R47*(R$10/AE$1)</f>
        <v>0</v>
      </c>
      <c r="U47" s="84"/>
      <c r="V47" s="525"/>
      <c r="W47" s="525"/>
      <c r="X47" s="131">
        <f>V47*(V$10/AE$1)</f>
        <v>0</v>
      </c>
      <c r="Y47" s="84"/>
      <c r="Z47" s="242">
        <f>F47+J47+N47+R47+V47</f>
        <v>4</v>
      </c>
      <c r="AA47" s="79"/>
      <c r="AB47" s="418">
        <f>F47*F$8+J47*J$8+N47*N$8+R47*R$8+V47*V$8</f>
        <v>136</v>
      </c>
      <c r="AC47" s="419"/>
      <c r="AD47" s="115"/>
      <c r="AE47" s="243">
        <f>F47*F$8+J47*J$8+N35*N$8+R35*R$8</f>
        <v>166</v>
      </c>
      <c r="AF47" s="2"/>
      <c r="AG47" s="245"/>
      <c r="AH47" s="208"/>
      <c r="AI47" s="208"/>
    </row>
    <row r="48" spans="1:35" ht="24.9" customHeight="1">
      <c r="A48"/>
      <c r="B48" s="250">
        <v>27</v>
      </c>
      <c r="C48" s="259" t="s">
        <v>97</v>
      </c>
      <c r="D48" s="260"/>
      <c r="E48" s="129"/>
      <c r="F48" s="467"/>
      <c r="G48" s="468"/>
      <c r="H48" s="251">
        <f t="shared" si="16"/>
        <v>0</v>
      </c>
      <c r="I48" s="73"/>
      <c r="J48" s="467">
        <v>2</v>
      </c>
      <c r="K48" s="468"/>
      <c r="L48" s="252">
        <f t="shared" si="17"/>
        <v>2</v>
      </c>
      <c r="M48" s="84"/>
      <c r="N48" s="467">
        <v>2</v>
      </c>
      <c r="O48" s="468"/>
      <c r="P48" s="249">
        <f t="shared" si="18"/>
        <v>1.7894736842105263</v>
      </c>
      <c r="Q48" s="84"/>
      <c r="R48" s="467"/>
      <c r="S48" s="468"/>
      <c r="T48" s="249">
        <f>R48*(R$10/AE$1)</f>
        <v>0</v>
      </c>
      <c r="U48" s="84"/>
      <c r="V48" s="391"/>
      <c r="W48" s="391"/>
      <c r="X48" s="132">
        <f>V48*(V$10/AE$1)</f>
        <v>0</v>
      </c>
      <c r="Y48" s="84"/>
      <c r="Z48" s="242">
        <f t="shared" ref="Z48:Z54" si="19">F48+J48+N48+R48+V48</f>
        <v>4</v>
      </c>
      <c r="AA48" s="79"/>
      <c r="AB48" s="418">
        <f t="shared" ref="AB48:AB54" si="20">F48*F$8+J48*J$8+N48*N$8+R48*R$8+V48*V$8</f>
        <v>128</v>
      </c>
      <c r="AC48" s="419"/>
      <c r="AD48" s="115"/>
      <c r="AE48" s="253">
        <f>F48*F$8+J48*J$8+N36*N$8+R36*R$8</f>
        <v>68</v>
      </c>
      <c r="AF48" s="2"/>
      <c r="AG48" s="254"/>
      <c r="AH48" s="208"/>
      <c r="AI48" s="208"/>
    </row>
    <row r="49" spans="1:35" ht="24.9" customHeight="1">
      <c r="A49"/>
      <c r="B49" s="290">
        <v>28</v>
      </c>
      <c r="C49" s="259" t="s">
        <v>104</v>
      </c>
      <c r="D49" s="260"/>
      <c r="E49" s="129"/>
      <c r="F49" s="282"/>
      <c r="G49" s="283"/>
      <c r="H49" s="247">
        <f t="shared" si="16"/>
        <v>0</v>
      </c>
      <c r="I49" s="73"/>
      <c r="J49" s="282">
        <v>2</v>
      </c>
      <c r="K49" s="283"/>
      <c r="L49" s="248">
        <f t="shared" si="17"/>
        <v>2</v>
      </c>
      <c r="M49" s="84"/>
      <c r="N49" s="424">
        <v>2</v>
      </c>
      <c r="O49" s="425"/>
      <c r="P49" s="47">
        <f t="shared" si="18"/>
        <v>1.7894736842105263</v>
      </c>
      <c r="Q49" s="84"/>
      <c r="R49" s="282"/>
      <c r="S49" s="283"/>
      <c r="T49" s="249">
        <f t="shared" ref="T49:T54" si="21">R49*(R$10/AE$1)</f>
        <v>0</v>
      </c>
      <c r="U49" s="84"/>
      <c r="V49" s="279"/>
      <c r="W49" s="291"/>
      <c r="X49" s="132"/>
      <c r="Y49" s="84"/>
      <c r="Z49" s="242">
        <f t="shared" si="19"/>
        <v>4</v>
      </c>
      <c r="AA49" s="79"/>
      <c r="AB49" s="418">
        <f t="shared" si="20"/>
        <v>128</v>
      </c>
      <c r="AC49" s="419"/>
      <c r="AD49" s="115"/>
      <c r="AE49" s="253">
        <f>F49*F$8+J49*J$8+N38*N$8+R38*R$8</f>
        <v>68</v>
      </c>
      <c r="AF49" s="2"/>
      <c r="AG49" s="254"/>
      <c r="AH49" s="208"/>
      <c r="AI49" s="208"/>
    </row>
    <row r="50" spans="1:35" ht="24.9" customHeight="1">
      <c r="A50"/>
      <c r="B50" s="255">
        <v>29</v>
      </c>
      <c r="C50" s="259" t="s">
        <v>103</v>
      </c>
      <c r="D50" s="260"/>
      <c r="E50" s="129"/>
      <c r="F50" s="467">
        <v>1</v>
      </c>
      <c r="G50" s="468"/>
      <c r="H50" s="247">
        <f t="shared" si="16"/>
        <v>1</v>
      </c>
      <c r="I50" s="73"/>
      <c r="J50" s="592"/>
      <c r="K50" s="593"/>
      <c r="L50" s="248">
        <f t="shared" si="17"/>
        <v>0</v>
      </c>
      <c r="M50" s="74"/>
      <c r="N50" s="422"/>
      <c r="O50" s="423"/>
      <c r="P50" s="47">
        <f t="shared" si="18"/>
        <v>0</v>
      </c>
      <c r="Q50" s="73"/>
      <c r="R50" s="422">
        <v>1</v>
      </c>
      <c r="S50" s="423"/>
      <c r="T50" s="249">
        <f t="shared" si="21"/>
        <v>0.89473684210526316</v>
      </c>
      <c r="U50" s="73"/>
      <c r="V50" s="391"/>
      <c r="W50" s="391"/>
      <c r="X50" s="133">
        <f>V50*(V$10/AE$1)</f>
        <v>0</v>
      </c>
      <c r="Y50" s="134"/>
      <c r="Z50" s="242">
        <f t="shared" si="19"/>
        <v>2</v>
      </c>
      <c r="AA50" s="135"/>
      <c r="AB50" s="418">
        <f t="shared" si="20"/>
        <v>64</v>
      </c>
      <c r="AC50" s="419"/>
      <c r="AD50" s="115"/>
      <c r="AE50" s="244">
        <f>F50*F$8+J50*J$8+N38*N$8+R38*R$8</f>
        <v>34</v>
      </c>
      <c r="AF50" s="2"/>
      <c r="AG50" s="246"/>
      <c r="AH50" s="208"/>
      <c r="AI50" s="208"/>
    </row>
    <row r="51" spans="1:35" ht="24.9" customHeight="1">
      <c r="A51"/>
      <c r="B51" s="256">
        <v>30</v>
      </c>
      <c r="C51" s="261" t="s">
        <v>105</v>
      </c>
      <c r="D51" s="262"/>
      <c r="E51" s="136"/>
      <c r="F51" s="586"/>
      <c r="G51" s="587"/>
      <c r="H51" s="137">
        <f t="shared" si="16"/>
        <v>0</v>
      </c>
      <c r="I51" s="20"/>
      <c r="J51" s="588"/>
      <c r="K51" s="589"/>
      <c r="L51" s="137">
        <f>(J51)*(J$10/AE$1)</f>
        <v>0</v>
      </c>
      <c r="M51" s="22"/>
      <c r="N51" s="546">
        <v>2</v>
      </c>
      <c r="O51" s="547"/>
      <c r="P51" s="47">
        <f t="shared" si="18"/>
        <v>1.7894736842105263</v>
      </c>
      <c r="Q51" s="20"/>
      <c r="R51" s="546">
        <v>2</v>
      </c>
      <c r="S51" s="547"/>
      <c r="T51" s="249">
        <f t="shared" si="21"/>
        <v>1.7894736842105263</v>
      </c>
      <c r="U51" s="20"/>
      <c r="V51" s="263"/>
      <c r="W51" s="264"/>
      <c r="X51" s="47">
        <f>V51*(V$10/AE$1)</f>
        <v>0</v>
      </c>
      <c r="Y51" s="134"/>
      <c r="Z51" s="242">
        <f>F51+J51+N51+R51+V51</f>
        <v>4</v>
      </c>
      <c r="AA51" s="135"/>
      <c r="AB51" s="418">
        <f>F51*F$8+J51*J$8+N51*N$8+R51*R$8+V51*V$8</f>
        <v>120</v>
      </c>
      <c r="AC51" s="419"/>
      <c r="AD51" s="115"/>
      <c r="AE51" s="244"/>
      <c r="AF51" s="2"/>
      <c r="AG51" s="257">
        <f>F51*F$8+J51*J$8+N51*N$8+R51*R$8</f>
        <v>120</v>
      </c>
      <c r="AH51" s="208"/>
      <c r="AI51" s="208"/>
    </row>
    <row r="52" spans="1:35" ht="24.9" customHeight="1">
      <c r="A52"/>
      <c r="B52" s="256">
        <v>31</v>
      </c>
      <c r="C52" s="261" t="s">
        <v>106</v>
      </c>
      <c r="D52" s="262"/>
      <c r="E52" s="136"/>
      <c r="F52" s="296"/>
      <c r="G52" s="297"/>
      <c r="H52" s="137">
        <f t="shared" si="16"/>
        <v>0</v>
      </c>
      <c r="I52" s="20"/>
      <c r="J52" s="590"/>
      <c r="K52" s="591"/>
      <c r="L52" s="137">
        <f>(J52)*(J$10/AE$1)</f>
        <v>0</v>
      </c>
      <c r="M52" s="22"/>
      <c r="N52" s="446">
        <v>2</v>
      </c>
      <c r="O52" s="447"/>
      <c r="P52" s="47">
        <f t="shared" si="18"/>
        <v>1.7894736842105263</v>
      </c>
      <c r="Q52" s="20"/>
      <c r="R52" s="446">
        <v>2</v>
      </c>
      <c r="S52" s="447"/>
      <c r="T52" s="249">
        <f t="shared" si="21"/>
        <v>1.7894736842105263</v>
      </c>
      <c r="U52" s="20"/>
      <c r="V52" s="263"/>
      <c r="W52" s="264"/>
      <c r="X52" s="47"/>
      <c r="Y52" s="134"/>
      <c r="Z52" s="242">
        <f>F52+J52+N52+R52+V52</f>
        <v>4</v>
      </c>
      <c r="AA52" s="135"/>
      <c r="AB52" s="418">
        <f>F52*F$8+J52*J$8+N52*N$8+R52*R$8+V52*V$8</f>
        <v>120</v>
      </c>
      <c r="AC52" s="419"/>
      <c r="AD52" s="115"/>
      <c r="AE52" s="244"/>
      <c r="AF52" s="2"/>
      <c r="AG52" s="257">
        <f>F52*F$8+J52*J$8+N52*N$8+R52*R$8</f>
        <v>120</v>
      </c>
      <c r="AH52" s="208"/>
      <c r="AI52" s="208"/>
    </row>
    <row r="53" spans="1:35" ht="24.9" customHeight="1">
      <c r="A53"/>
      <c r="B53" s="255">
        <v>32</v>
      </c>
      <c r="C53" s="261" t="s">
        <v>107</v>
      </c>
      <c r="D53" s="262"/>
      <c r="E53" s="136"/>
      <c r="F53" s="575"/>
      <c r="G53" s="391"/>
      <c r="H53" s="137">
        <f t="shared" si="16"/>
        <v>0</v>
      </c>
      <c r="I53" s="20"/>
      <c r="J53" s="575"/>
      <c r="K53" s="391"/>
      <c r="L53" s="137">
        <f t="shared" si="17"/>
        <v>0</v>
      </c>
      <c r="M53" s="22"/>
      <c r="N53" s="546"/>
      <c r="O53" s="547"/>
      <c r="P53" s="47">
        <f t="shared" si="18"/>
        <v>0</v>
      </c>
      <c r="Q53" s="20"/>
      <c r="R53" s="546">
        <v>2</v>
      </c>
      <c r="S53" s="547"/>
      <c r="T53" s="249">
        <f t="shared" si="21"/>
        <v>1.7894736842105263</v>
      </c>
      <c r="U53" s="20"/>
      <c r="V53" s="263"/>
      <c r="W53" s="264"/>
      <c r="X53" s="47">
        <f>V53*(V$10/AE$1)</f>
        <v>0</v>
      </c>
      <c r="Y53" s="134"/>
      <c r="Z53" s="242">
        <f t="shared" si="19"/>
        <v>2</v>
      </c>
      <c r="AA53" s="135"/>
      <c r="AB53" s="418">
        <f t="shared" si="20"/>
        <v>60</v>
      </c>
      <c r="AC53" s="419"/>
      <c r="AD53" s="115"/>
      <c r="AE53" s="244"/>
      <c r="AF53" s="2"/>
      <c r="AG53" s="257">
        <f t="shared" ref="AG53" si="22">F53*F$8+J53*J$8+N53*N$8+R53*R$8</f>
        <v>60</v>
      </c>
      <c r="AH53" s="208"/>
      <c r="AI53" s="208"/>
    </row>
    <row r="54" spans="1:35" ht="24.9" customHeight="1">
      <c r="A54"/>
      <c r="B54" s="258">
        <v>33</v>
      </c>
      <c r="C54" s="476" t="s">
        <v>172</v>
      </c>
      <c r="D54" s="477"/>
      <c r="E54" s="136"/>
      <c r="F54" s="478"/>
      <c r="G54" s="479"/>
      <c r="H54" s="137">
        <f t="shared" si="16"/>
        <v>0</v>
      </c>
      <c r="I54" s="20"/>
      <c r="J54" s="478"/>
      <c r="K54" s="479"/>
      <c r="L54" s="137">
        <f t="shared" si="17"/>
        <v>0</v>
      </c>
      <c r="M54" s="22"/>
      <c r="N54" s="422"/>
      <c r="O54" s="423"/>
      <c r="P54" s="47">
        <f t="shared" si="18"/>
        <v>0</v>
      </c>
      <c r="Q54" s="20"/>
      <c r="R54" s="422"/>
      <c r="S54" s="423"/>
      <c r="T54" s="249">
        <f t="shared" si="21"/>
        <v>0</v>
      </c>
      <c r="U54" s="20"/>
      <c r="V54" s="480">
        <v>7</v>
      </c>
      <c r="W54" s="481"/>
      <c r="X54" s="249">
        <f>V54*(V$10/AE$1)</f>
        <v>5.5263157894736841</v>
      </c>
      <c r="Y54" s="134"/>
      <c r="Z54" s="242">
        <f t="shared" si="19"/>
        <v>7</v>
      </c>
      <c r="AA54" s="135"/>
      <c r="AB54" s="418">
        <f t="shared" si="20"/>
        <v>196</v>
      </c>
      <c r="AC54" s="419"/>
      <c r="AD54" s="115"/>
      <c r="AE54" s="473" t="s">
        <v>42</v>
      </c>
      <c r="AF54" s="474"/>
      <c r="AG54" s="475"/>
      <c r="AH54" s="208"/>
      <c r="AI54" s="208"/>
    </row>
    <row r="55" spans="1:35" ht="24.9" customHeight="1">
      <c r="A55"/>
      <c r="B55" s="450" t="s">
        <v>43</v>
      </c>
      <c r="C55" s="450"/>
      <c r="D55" s="451"/>
      <c r="E55" s="118"/>
      <c r="F55" s="416">
        <f>SUM(F47:G54)</f>
        <v>3</v>
      </c>
      <c r="G55" s="417"/>
      <c r="H55" s="76"/>
      <c r="I55" s="77"/>
      <c r="J55" s="417">
        <f>SUM(J47:K54)</f>
        <v>6</v>
      </c>
      <c r="K55" s="417"/>
      <c r="L55" s="78"/>
      <c r="M55" s="79"/>
      <c r="N55" s="417">
        <f>SUM(N47:O54)</f>
        <v>8</v>
      </c>
      <c r="O55" s="417"/>
      <c r="P55" s="78"/>
      <c r="Q55" s="79"/>
      <c r="R55" s="417">
        <f>SUM(R47:S54)</f>
        <v>7</v>
      </c>
      <c r="S55" s="417"/>
      <c r="T55" s="78"/>
      <c r="U55" s="79"/>
      <c r="V55" s="452">
        <v>7</v>
      </c>
      <c r="W55" s="453"/>
      <c r="X55" s="78"/>
      <c r="Y55" s="94"/>
      <c r="Z55" s="82">
        <f>SUM(Z47:Z54)</f>
        <v>31</v>
      </c>
      <c r="AA55" s="93"/>
      <c r="AB55" s="402">
        <f>SUM(AB47:AC54)</f>
        <v>952</v>
      </c>
      <c r="AC55" s="454"/>
      <c r="AD55" s="115"/>
      <c r="AE55" s="121">
        <f>SUM(AE47:AE54)</f>
        <v>336</v>
      </c>
      <c r="AF55" s="122"/>
      <c r="AG55" s="123">
        <f>SUM(AG47:AG54)</f>
        <v>300</v>
      </c>
      <c r="AH55" s="208"/>
      <c r="AI55" s="208"/>
    </row>
    <row r="56" spans="1:35" ht="18">
      <c r="A56"/>
      <c r="B56" s="138"/>
      <c r="C56" s="138"/>
      <c r="D56" s="138"/>
      <c r="E56" s="125"/>
      <c r="F56" s="139">
        <f>F44+F55</f>
        <v>11</v>
      </c>
      <c r="G56" s="139"/>
      <c r="H56" s="140"/>
      <c r="I56" s="140"/>
      <c r="J56" s="139">
        <f>J44+J55</f>
        <v>12</v>
      </c>
      <c r="K56" s="139"/>
      <c r="L56" s="140"/>
      <c r="M56" s="140"/>
      <c r="N56" s="139">
        <f>N44+N55</f>
        <v>12</v>
      </c>
      <c r="O56" s="139"/>
      <c r="P56" s="140"/>
      <c r="Q56" s="140"/>
      <c r="R56" s="139">
        <f>R44+R55</f>
        <v>14</v>
      </c>
      <c r="S56" s="139"/>
      <c r="T56" s="140"/>
      <c r="U56" s="140"/>
      <c r="V56" s="139" t="e">
        <f ca="1">V44+V55</f>
        <v>#REF!</v>
      </c>
      <c r="W56" s="139"/>
      <c r="X56" s="140"/>
      <c r="Y56" s="140"/>
      <c r="Z56" s="139" t="e">
        <f ca="1">SUM(F56:X56)</f>
        <v>#REF!</v>
      </c>
      <c r="AA56" s="79"/>
      <c r="AB56" s="141"/>
      <c r="AC56" s="141"/>
      <c r="AD56" s="115"/>
      <c r="AE56" s="2"/>
      <c r="AF56" s="2"/>
      <c r="AG56" s="142"/>
      <c r="AH56" s="208"/>
      <c r="AI56" s="208"/>
    </row>
    <row r="57" spans="1:35" ht="19.5" customHeight="1" thickBot="1">
      <c r="A57"/>
      <c r="B57" s="489" t="s">
        <v>44</v>
      </c>
      <c r="C57" s="489"/>
      <c r="D57" s="490"/>
      <c r="E57" s="143"/>
      <c r="F57" s="491">
        <f>F44+F55</f>
        <v>11</v>
      </c>
      <c r="G57" s="492"/>
      <c r="H57" s="93"/>
      <c r="I57" s="79"/>
      <c r="J57" s="492">
        <f>J44+J55</f>
        <v>12</v>
      </c>
      <c r="K57" s="492"/>
      <c r="L57" s="93"/>
      <c r="M57" s="79"/>
      <c r="N57" s="492">
        <f>N44+N55</f>
        <v>12</v>
      </c>
      <c r="O57" s="492"/>
      <c r="P57" s="93"/>
      <c r="Q57" s="79"/>
      <c r="R57" s="492">
        <f>R44+R55</f>
        <v>14</v>
      </c>
      <c r="S57" s="492"/>
      <c r="T57" s="93"/>
      <c r="U57" s="79"/>
      <c r="V57" s="492">
        <f>V55</f>
        <v>7</v>
      </c>
      <c r="W57" s="492"/>
      <c r="X57" s="93"/>
      <c r="Y57" s="94"/>
      <c r="Z57" s="95">
        <f>Z55+Z44</f>
        <v>56</v>
      </c>
      <c r="AA57" s="93"/>
      <c r="AB57" s="486">
        <f>AB44+AB55</f>
        <v>1758</v>
      </c>
      <c r="AC57" s="487"/>
      <c r="AD57" s="115"/>
      <c r="AE57" s="144">
        <f>AE44+AE55</f>
        <v>770</v>
      </c>
      <c r="AF57" s="145"/>
      <c r="AG57" s="146">
        <f>AG44+AG55</f>
        <v>672</v>
      </c>
      <c r="AH57" s="208"/>
      <c r="AI57" s="208"/>
    </row>
    <row r="58" spans="1:35" ht="15" customHeight="1">
      <c r="A58"/>
      <c r="B58" s="84"/>
      <c r="C58" s="488"/>
      <c r="D58" s="488"/>
      <c r="E58" s="147"/>
      <c r="F58" s="411">
        <v>11</v>
      </c>
      <c r="G58" s="411"/>
      <c r="H58" s="125"/>
      <c r="I58" s="125"/>
      <c r="J58" s="411">
        <v>13</v>
      </c>
      <c r="K58" s="411"/>
      <c r="L58" s="125"/>
      <c r="M58" s="125"/>
      <c r="N58" s="411">
        <v>12</v>
      </c>
      <c r="O58" s="411"/>
      <c r="P58" s="125"/>
      <c r="Q58" s="125"/>
      <c r="R58" s="411">
        <v>13</v>
      </c>
      <c r="S58" s="411"/>
      <c r="T58" s="125"/>
      <c r="U58" s="125"/>
      <c r="V58" s="411">
        <v>7</v>
      </c>
      <c r="W58" s="411"/>
      <c r="X58" s="79"/>
      <c r="Y58" s="79"/>
      <c r="Z58" s="148">
        <f>SUM(F58:W58)</f>
        <v>56</v>
      </c>
      <c r="AA58" s="79"/>
      <c r="AB58" s="88"/>
      <c r="AC58" s="88"/>
      <c r="AD58" s="89"/>
      <c r="AE58" s="149">
        <v>660</v>
      </c>
      <c r="AF58" s="2"/>
      <c r="AG58" s="149">
        <v>720</v>
      </c>
      <c r="AH58" s="208"/>
      <c r="AI58" s="208"/>
    </row>
    <row r="59" spans="1:35" ht="18">
      <c r="A59"/>
      <c r="B59" s="150"/>
      <c r="C59" s="150"/>
      <c r="D59" s="151" t="s">
        <v>45</v>
      </c>
      <c r="E59" s="152"/>
      <c r="F59" s="482">
        <v>8</v>
      </c>
      <c r="G59" s="482"/>
      <c r="H59" s="153"/>
      <c r="I59" s="153"/>
      <c r="J59" s="482">
        <v>11</v>
      </c>
      <c r="K59" s="482"/>
      <c r="L59" s="153"/>
      <c r="M59" s="153"/>
      <c r="N59" s="482">
        <v>13</v>
      </c>
      <c r="O59" s="482"/>
      <c r="P59" s="153"/>
      <c r="Q59" s="153"/>
      <c r="R59" s="482">
        <v>12</v>
      </c>
      <c r="S59" s="482"/>
      <c r="T59" s="153"/>
      <c r="U59" s="153"/>
      <c r="V59" s="482">
        <v>7</v>
      </c>
      <c r="W59" s="482"/>
      <c r="X59" s="153"/>
      <c r="Y59" s="153"/>
      <c r="Z59" s="154">
        <f>SUM(F59:W59)</f>
        <v>51</v>
      </c>
      <c r="AA59" s="79"/>
      <c r="AB59" s="155"/>
      <c r="AC59" s="155"/>
      <c r="AD59" s="89"/>
      <c r="AE59" s="483">
        <f>AE57+AG57</f>
        <v>1442</v>
      </c>
      <c r="AF59" s="484"/>
      <c r="AG59" s="485"/>
      <c r="AH59" s="208"/>
      <c r="AI59" s="208"/>
    </row>
    <row r="60" spans="1:35" ht="16.5" customHeight="1">
      <c r="A60"/>
      <c r="B60" s="499" t="s">
        <v>46</v>
      </c>
      <c r="C60" s="499"/>
      <c r="D60" s="500"/>
      <c r="E60" s="143"/>
      <c r="F60" s="501">
        <f>F57+F31</f>
        <v>36</v>
      </c>
      <c r="G60" s="502"/>
      <c r="H60" s="156"/>
      <c r="I60" s="157"/>
      <c r="J60" s="502">
        <f>J57+J31</f>
        <v>37</v>
      </c>
      <c r="K60" s="502"/>
      <c r="L60" s="158"/>
      <c r="M60" s="157"/>
      <c r="N60" s="502">
        <f>N57+N31</f>
        <v>35</v>
      </c>
      <c r="O60" s="502"/>
      <c r="P60" s="156"/>
      <c r="Q60" s="157"/>
      <c r="R60" s="502">
        <f>R57+R31</f>
        <v>35</v>
      </c>
      <c r="S60" s="502"/>
      <c r="T60" s="156"/>
      <c r="U60" s="157"/>
      <c r="V60" s="502">
        <f>V57+V31</f>
        <v>28</v>
      </c>
      <c r="W60" s="502"/>
      <c r="X60" s="156"/>
      <c r="Y60" s="159"/>
      <c r="Z60" s="160">
        <f>Z57+Z31</f>
        <v>171</v>
      </c>
      <c r="AA60" s="156"/>
      <c r="AB60" s="493">
        <f>AB57+AB31</f>
        <v>5366</v>
      </c>
      <c r="AC60" s="493"/>
      <c r="AD60" s="161"/>
      <c r="AE60" s="494">
        <f>AE58+AG58</f>
        <v>1380</v>
      </c>
      <c r="AF60" s="495"/>
      <c r="AG60" s="496"/>
      <c r="AH60" s="208"/>
      <c r="AI60" s="208"/>
    </row>
    <row r="61" spans="1:35" ht="16.5" customHeight="1">
      <c r="A61"/>
      <c r="B61" s="497" t="s">
        <v>47</v>
      </c>
      <c r="C61" s="497"/>
      <c r="D61" s="497"/>
      <c r="E61" s="162"/>
      <c r="F61" s="497">
        <v>35</v>
      </c>
      <c r="G61" s="497"/>
      <c r="H61" s="163"/>
      <c r="I61" s="163"/>
      <c r="J61" s="497">
        <v>36</v>
      </c>
      <c r="K61" s="497"/>
      <c r="L61" s="163"/>
      <c r="M61" s="163"/>
      <c r="N61" s="497">
        <v>36</v>
      </c>
      <c r="O61" s="497"/>
      <c r="P61" s="163"/>
      <c r="Q61" s="163"/>
      <c r="R61" s="497">
        <v>35</v>
      </c>
      <c r="S61" s="497"/>
      <c r="T61" s="163"/>
      <c r="U61" s="163"/>
      <c r="V61" s="497">
        <v>29</v>
      </c>
      <c r="W61" s="497"/>
      <c r="X61" s="163"/>
      <c r="Y61" s="164"/>
      <c r="Z61" s="165">
        <f>SUM(F61:V61)</f>
        <v>171</v>
      </c>
      <c r="AA61" s="166"/>
      <c r="AB61" s="498"/>
      <c r="AC61" s="498"/>
      <c r="AD61" s="167"/>
      <c r="AE61" s="168"/>
      <c r="AF61" s="169"/>
      <c r="AG61" s="170"/>
      <c r="AH61" s="208"/>
      <c r="AI61" s="208"/>
    </row>
    <row r="62" spans="1:35" ht="16.5" customHeight="1">
      <c r="A62"/>
      <c r="B62" s="171"/>
      <c r="C62" s="171"/>
      <c r="D62" s="171"/>
      <c r="E62" s="171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86"/>
      <c r="Z62" s="148"/>
      <c r="AA62" s="125"/>
      <c r="AB62" s="167"/>
      <c r="AC62" s="167"/>
      <c r="AD62" s="167"/>
      <c r="AE62" s="66"/>
      <c r="AF62" s="66"/>
      <c r="AG62" s="66"/>
      <c r="AH62" s="208"/>
      <c r="AI62" s="208"/>
    </row>
    <row r="63" spans="1:35" ht="15.75" customHeight="1">
      <c r="A63"/>
      <c r="B63" s="512" t="s">
        <v>48</v>
      </c>
      <c r="C63" s="512"/>
      <c r="D63" s="172"/>
      <c r="E63" s="33"/>
      <c r="F63" s="513">
        <v>2</v>
      </c>
      <c r="G63" s="514"/>
      <c r="H63" s="173">
        <v>2</v>
      </c>
      <c r="I63" s="134"/>
      <c r="J63" s="514">
        <v>2</v>
      </c>
      <c r="K63" s="514"/>
      <c r="L63" s="173">
        <v>2</v>
      </c>
      <c r="M63" s="134"/>
      <c r="N63" s="514">
        <v>2</v>
      </c>
      <c r="O63" s="514"/>
      <c r="P63" s="173">
        <v>1.79</v>
      </c>
      <c r="Q63" s="174"/>
      <c r="R63" s="514">
        <v>2</v>
      </c>
      <c r="S63" s="514"/>
      <c r="T63" s="173">
        <v>2</v>
      </c>
      <c r="U63" s="175"/>
      <c r="V63" s="514">
        <v>2</v>
      </c>
      <c r="W63" s="514"/>
      <c r="X63" s="176">
        <f>(V63)*(V$10/AE$1)</f>
        <v>1.5789473684210527</v>
      </c>
      <c r="Y63" s="11"/>
      <c r="Z63" s="177">
        <v>10</v>
      </c>
      <c r="AA63" s="25"/>
      <c r="AB63" s="503">
        <v>300</v>
      </c>
      <c r="AC63" s="503"/>
      <c r="AD63" s="38"/>
      <c r="AE63" s="178"/>
      <c r="AF63" s="179"/>
      <c r="AG63" s="180"/>
      <c r="AH63" s="208"/>
      <c r="AI63" s="208"/>
    </row>
    <row r="64" spans="1:35" ht="19.5" customHeight="1">
      <c r="A64"/>
      <c r="B64" s="504" t="s">
        <v>49</v>
      </c>
      <c r="C64" s="504"/>
      <c r="D64" s="505"/>
      <c r="E64" s="181"/>
      <c r="F64" s="506" t="s">
        <v>50</v>
      </c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11"/>
      <c r="Z64" s="11"/>
      <c r="AA64" s="25"/>
      <c r="AB64" s="508">
        <v>10</v>
      </c>
      <c r="AC64" s="508"/>
      <c r="AD64" s="38"/>
      <c r="AE64" s="178"/>
      <c r="AF64" s="179"/>
      <c r="AG64" s="180"/>
      <c r="AH64" s="208"/>
      <c r="AI64" s="208"/>
    </row>
    <row r="65" spans="1:35" ht="17.399999999999999">
      <c r="A65"/>
      <c r="B65" s="509" t="s">
        <v>51</v>
      </c>
      <c r="C65" s="509"/>
      <c r="D65" s="72"/>
      <c r="E65" s="33"/>
      <c r="F65" s="510">
        <v>0.5</v>
      </c>
      <c r="G65" s="511"/>
      <c r="H65" s="182"/>
      <c r="I65" s="134"/>
      <c r="J65" s="511">
        <v>0.5</v>
      </c>
      <c r="K65" s="511"/>
      <c r="L65" s="182"/>
      <c r="M65" s="134"/>
      <c r="N65" s="511">
        <v>0.5</v>
      </c>
      <c r="O65" s="511"/>
      <c r="P65" s="182"/>
      <c r="Q65" s="134"/>
      <c r="R65" s="511"/>
      <c r="S65" s="511"/>
      <c r="T65" s="182"/>
      <c r="U65" s="134"/>
      <c r="V65" s="511"/>
      <c r="W65" s="511"/>
      <c r="X65" s="182"/>
      <c r="Y65" s="11"/>
      <c r="Z65" s="183">
        <v>1.5</v>
      </c>
      <c r="AA65" s="25"/>
      <c r="AB65" s="520">
        <v>45</v>
      </c>
      <c r="AC65" s="520"/>
      <c r="AD65" s="161"/>
      <c r="AE65" s="184"/>
      <c r="AF65" s="184"/>
      <c r="AG65" s="184"/>
      <c r="AH65" s="208"/>
      <c r="AI65" s="208"/>
    </row>
    <row r="66" spans="1:35" ht="18.75" customHeight="1">
      <c r="A66"/>
      <c r="B66" s="521" t="s">
        <v>52</v>
      </c>
      <c r="C66" s="521"/>
      <c r="D66" s="185"/>
      <c r="E66" s="186"/>
      <c r="F66" s="522">
        <f>F60+F63+F65</f>
        <v>38.5</v>
      </c>
      <c r="G66" s="522"/>
      <c r="H66" s="187"/>
      <c r="I66" s="134"/>
      <c r="J66" s="522">
        <f>J60+J63+J65</f>
        <v>39.5</v>
      </c>
      <c r="K66" s="522"/>
      <c r="L66" s="187"/>
      <c r="M66" s="134"/>
      <c r="N66" s="523">
        <f>N60+N63+N65</f>
        <v>37.5</v>
      </c>
      <c r="O66" s="523"/>
      <c r="P66" s="218"/>
      <c r="Q66" s="219"/>
      <c r="R66" s="523">
        <f>R60+R63+R65</f>
        <v>37</v>
      </c>
      <c r="S66" s="523"/>
      <c r="T66" s="188"/>
      <c r="U66" s="134"/>
      <c r="V66" s="522">
        <f>V60+V63+V65</f>
        <v>30</v>
      </c>
      <c r="W66" s="522"/>
      <c r="X66" s="187"/>
      <c r="Y66" s="189"/>
      <c r="Z66" s="190">
        <f>F66+J66+N66+R66+V66</f>
        <v>182.5</v>
      </c>
      <c r="AA66" s="25"/>
      <c r="AB66" s="524">
        <f>AB60+AB63+AB65+AB64</f>
        <v>5721</v>
      </c>
      <c r="AC66" s="524"/>
      <c r="AD66" s="38"/>
      <c r="AE66" s="2"/>
      <c r="AF66" s="2"/>
      <c r="AG66" s="2"/>
      <c r="AH66" s="208"/>
      <c r="AI66" s="208"/>
    </row>
    <row r="67" spans="1:35" ht="40.5" customHeight="1" thickBot="1">
      <c r="A67"/>
      <c r="B67" s="515" t="s">
        <v>66</v>
      </c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7"/>
      <c r="Q67" s="220"/>
      <c r="R67" s="191"/>
      <c r="S67" s="191"/>
      <c r="T67" s="192"/>
      <c r="U67" s="191"/>
      <c r="V67" s="193"/>
      <c r="W67" s="193"/>
      <c r="X67" s="191"/>
      <c r="Y67" s="191"/>
      <c r="Z67" s="191"/>
      <c r="AA67" s="191"/>
      <c r="AB67" s="191"/>
      <c r="AC67" s="194"/>
      <c r="AD67" s="38"/>
      <c r="AE67" s="2"/>
      <c r="AF67" s="2"/>
      <c r="AG67" s="2"/>
      <c r="AH67" s="208"/>
      <c r="AI67" s="208"/>
    </row>
    <row r="68" spans="1:35" s="209" customFormat="1" ht="15.75" customHeight="1">
      <c r="A68"/>
      <c r="B68" s="195" t="s">
        <v>174</v>
      </c>
      <c r="C68" s="196"/>
      <c r="D68" s="196"/>
      <c r="E68" s="196"/>
      <c r="F68" s="84"/>
      <c r="G68" s="84"/>
      <c r="H68" s="196"/>
      <c r="I68" s="196"/>
      <c r="J68" s="84"/>
      <c r="K68" s="84"/>
      <c r="L68" s="196"/>
      <c r="M68" s="197"/>
      <c r="N68" s="198"/>
      <c r="O68" s="198"/>
      <c r="P68" s="200" t="s">
        <v>90</v>
      </c>
      <c r="Q68" s="221"/>
      <c r="R68" s="196"/>
      <c r="S68" s="196"/>
      <c r="T68" s="200" t="s">
        <v>91</v>
      </c>
      <c r="U68" s="196"/>
      <c r="V68" s="198"/>
      <c r="W68" s="84"/>
      <c r="X68" s="197"/>
      <c r="Y68" s="197"/>
      <c r="Z68" s="196"/>
      <c r="AA68" s="196"/>
      <c r="AB68" s="199"/>
      <c r="AC68" s="199"/>
      <c r="AD68" s="89"/>
      <c r="AE68" s="2"/>
      <c r="AF68" s="2"/>
      <c r="AG68" s="2"/>
    </row>
    <row r="69" spans="1:35" ht="9" customHeight="1">
      <c r="A69"/>
      <c r="B69" s="195"/>
      <c r="C69" s="196"/>
      <c r="D69" s="196"/>
      <c r="E69" s="196"/>
      <c r="F69" s="84"/>
      <c r="G69" s="84"/>
      <c r="H69" s="196"/>
      <c r="I69" s="196"/>
      <c r="J69" s="84"/>
      <c r="K69" s="84"/>
      <c r="L69" s="196"/>
      <c r="M69" s="196"/>
      <c r="N69" s="84"/>
      <c r="O69" s="84"/>
      <c r="P69" s="196"/>
      <c r="Q69" s="196"/>
      <c r="R69" s="196"/>
      <c r="S69" s="196"/>
      <c r="T69" s="196"/>
      <c r="U69" s="196"/>
      <c r="V69" s="84"/>
      <c r="W69" s="8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518" t="s">
        <v>188</v>
      </c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Q70" s="200"/>
      <c r="R70" s="200"/>
      <c r="S70" s="200"/>
      <c r="U70" s="200"/>
      <c r="V70" s="200"/>
      <c r="X70" s="201"/>
      <c r="Y70" s="201"/>
      <c r="Z70" s="202"/>
      <c r="AA70" s="196"/>
      <c r="AB70" s="199"/>
      <c r="AC70" s="199"/>
      <c r="AD70" s="89"/>
      <c r="AE70" s="2"/>
      <c r="AF70" s="2"/>
      <c r="AG70" s="2"/>
    </row>
    <row r="71" spans="1:35" ht="17.399999999999999">
      <c r="A71"/>
      <c r="B71" s="275" t="s">
        <v>189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03"/>
      <c r="P71" s="201"/>
      <c r="Q71" s="201"/>
      <c r="R71" s="201"/>
      <c r="S71" s="201"/>
      <c r="T71" s="201"/>
      <c r="U71" s="201"/>
      <c r="V71" s="201"/>
      <c r="W71" s="204"/>
      <c r="X71" s="196"/>
      <c r="Y71" s="196"/>
      <c r="Z71" s="196"/>
      <c r="AA71" s="196"/>
      <c r="AB71" s="199"/>
      <c r="AC71" s="199"/>
      <c r="AD71" s="89"/>
      <c r="AE71" s="2"/>
      <c r="AF71" s="2"/>
      <c r="AG71" s="2"/>
    </row>
    <row r="72" spans="1:35" ht="15.75" customHeight="1">
      <c r="A72"/>
      <c r="B72" s="205"/>
      <c r="C72" s="196"/>
      <c r="D72" s="196"/>
      <c r="E72" s="196"/>
      <c r="F72" s="84"/>
      <c r="G72" s="84"/>
      <c r="H72" s="196"/>
      <c r="I72" s="196"/>
      <c r="J72" s="84"/>
      <c r="K72" s="519" t="s">
        <v>175</v>
      </c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89"/>
      <c r="AE72" s="206"/>
      <c r="AF72" s="2"/>
      <c r="AG72" s="2"/>
    </row>
    <row r="73" spans="1:35" ht="15.75" customHeight="1">
      <c r="A73"/>
      <c r="B73" s="207"/>
      <c r="C73" s="207"/>
      <c r="D73" s="207"/>
      <c r="E73" s="207"/>
      <c r="F73" s="207"/>
      <c r="G73" s="207"/>
      <c r="H73" s="207"/>
      <c r="I73" s="207"/>
      <c r="J73" s="207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89"/>
      <c r="AE73" s="206"/>
      <c r="AF73" s="2"/>
      <c r="AG73" s="2"/>
    </row>
  </sheetData>
  <mergeCells count="342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7:D37"/>
    <mergeCell ref="F37:G37"/>
    <mergeCell ref="J37:K37"/>
    <mergeCell ref="N37:O37"/>
    <mergeCell ref="R37:S37"/>
    <mergeCell ref="AB37:AC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8:AC38"/>
    <mergeCell ref="C39:D39"/>
    <mergeCell ref="F39:G39"/>
    <mergeCell ref="J39:K39"/>
    <mergeCell ref="N39:O39"/>
    <mergeCell ref="R39:S39"/>
    <mergeCell ref="AB39:AC39"/>
    <mergeCell ref="C38:D38"/>
    <mergeCell ref="F38:G38"/>
    <mergeCell ref="J38:K38"/>
    <mergeCell ref="N38:O38"/>
    <mergeCell ref="R38:S38"/>
    <mergeCell ref="V38:W38"/>
    <mergeCell ref="V41:W41"/>
    <mergeCell ref="AB41:AC41"/>
    <mergeCell ref="C42:D42"/>
    <mergeCell ref="J42:K42"/>
    <mergeCell ref="N42:O42"/>
    <mergeCell ref="R42:S42"/>
    <mergeCell ref="AB42:AC42"/>
    <mergeCell ref="C40:D40"/>
    <mergeCell ref="J40:K40"/>
    <mergeCell ref="N40:O40"/>
    <mergeCell ref="R40:S40"/>
    <mergeCell ref="AB40:AC40"/>
    <mergeCell ref="C41:D41"/>
    <mergeCell ref="F41:G41"/>
    <mergeCell ref="J41:K41"/>
    <mergeCell ref="N41:O41"/>
    <mergeCell ref="R41:S41"/>
    <mergeCell ref="B46:D46"/>
    <mergeCell ref="C47:D47"/>
    <mergeCell ref="F47:G47"/>
    <mergeCell ref="J47:K47"/>
    <mergeCell ref="N47:O47"/>
    <mergeCell ref="R47:S47"/>
    <mergeCell ref="AB43:AC43"/>
    <mergeCell ref="B44:D44"/>
    <mergeCell ref="F44:G44"/>
    <mergeCell ref="J44:K44"/>
    <mergeCell ref="N44:O44"/>
    <mergeCell ref="R44:S44"/>
    <mergeCell ref="V44:W44"/>
    <mergeCell ref="AB44:AC44"/>
    <mergeCell ref="C43:D43"/>
    <mergeCell ref="F43:G43"/>
    <mergeCell ref="J43:K43"/>
    <mergeCell ref="N43:O43"/>
    <mergeCell ref="R43:S43"/>
    <mergeCell ref="V43:W43"/>
    <mergeCell ref="N49:O49"/>
    <mergeCell ref="AB49:AC49"/>
    <mergeCell ref="F50:G50"/>
    <mergeCell ref="J50:K50"/>
    <mergeCell ref="N50:O50"/>
    <mergeCell ref="R50:S50"/>
    <mergeCell ref="V50:W50"/>
    <mergeCell ref="AB50:AC50"/>
    <mergeCell ref="V47:W47"/>
    <mergeCell ref="AB47:AC47"/>
    <mergeCell ref="F48:G48"/>
    <mergeCell ref="J48:K48"/>
    <mergeCell ref="N48:O48"/>
    <mergeCell ref="R48:S48"/>
    <mergeCell ref="V48:W48"/>
    <mergeCell ref="AB48:AC48"/>
    <mergeCell ref="F51:G51"/>
    <mergeCell ref="J51:K51"/>
    <mergeCell ref="N51:O51"/>
    <mergeCell ref="R51:S51"/>
    <mergeCell ref="AB51:AC51"/>
    <mergeCell ref="J52:K52"/>
    <mergeCell ref="N52:O52"/>
    <mergeCell ref="R52:S52"/>
    <mergeCell ref="AB52:AC52"/>
    <mergeCell ref="F53:G53"/>
    <mergeCell ref="J53:K53"/>
    <mergeCell ref="N53:O53"/>
    <mergeCell ref="R53:S53"/>
    <mergeCell ref="AB53:AC53"/>
    <mergeCell ref="C54:D54"/>
    <mergeCell ref="F54:G54"/>
    <mergeCell ref="J54:K54"/>
    <mergeCell ref="N54:O54"/>
    <mergeCell ref="R54:S54"/>
    <mergeCell ref="V54:W54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F59:G59"/>
    <mergeCell ref="J59:K59"/>
    <mergeCell ref="N59:O59"/>
    <mergeCell ref="R59:S59"/>
    <mergeCell ref="V59:W59"/>
    <mergeCell ref="AE59:AG59"/>
    <mergeCell ref="AB57:AC57"/>
    <mergeCell ref="C58:D58"/>
    <mergeCell ref="F58:G58"/>
    <mergeCell ref="J58:K58"/>
    <mergeCell ref="N58:O58"/>
    <mergeCell ref="R58:S58"/>
    <mergeCell ref="V58:W58"/>
    <mergeCell ref="B57:D57"/>
    <mergeCell ref="F57:G57"/>
    <mergeCell ref="J57:K57"/>
    <mergeCell ref="N57:O57"/>
    <mergeCell ref="R57:S57"/>
    <mergeCell ref="V57:W57"/>
    <mergeCell ref="AB60:AC60"/>
    <mergeCell ref="AE60:AG60"/>
    <mergeCell ref="B61:D61"/>
    <mergeCell ref="F61:G61"/>
    <mergeCell ref="J61:K61"/>
    <mergeCell ref="N61:O61"/>
    <mergeCell ref="R61:S61"/>
    <mergeCell ref="V61:W61"/>
    <mergeCell ref="AB61:AC61"/>
    <mergeCell ref="B60:D60"/>
    <mergeCell ref="F60:G60"/>
    <mergeCell ref="J60:K60"/>
    <mergeCell ref="N60:O60"/>
    <mergeCell ref="R60:S60"/>
    <mergeCell ref="V60:W60"/>
    <mergeCell ref="AB63:AC63"/>
    <mergeCell ref="B64:D64"/>
    <mergeCell ref="F64:X64"/>
    <mergeCell ref="AB64:AC64"/>
    <mergeCell ref="B65:C65"/>
    <mergeCell ref="F65:G65"/>
    <mergeCell ref="J65:K65"/>
    <mergeCell ref="N65:O65"/>
    <mergeCell ref="R65:S65"/>
    <mergeCell ref="V65:W65"/>
    <mergeCell ref="B63:C63"/>
    <mergeCell ref="F63:G63"/>
    <mergeCell ref="J63:K63"/>
    <mergeCell ref="N63:O63"/>
    <mergeCell ref="R63:S63"/>
    <mergeCell ref="V63:W63"/>
    <mergeCell ref="B67:P67"/>
    <mergeCell ref="B70:O70"/>
    <mergeCell ref="K72:AC73"/>
    <mergeCell ref="AB65:AC65"/>
    <mergeCell ref="B66:C66"/>
    <mergeCell ref="F66:G66"/>
    <mergeCell ref="J66:K66"/>
    <mergeCell ref="N66:O66"/>
    <mergeCell ref="R66:S66"/>
    <mergeCell ref="V66:W66"/>
    <mergeCell ref="AB66:AC66"/>
  </mergeCells>
  <conditionalFormatting sqref="H33:H43 H45:H54 L45:L54 P45:P54">
    <cfRule type="cellIs" dxfId="77" priority="6" stopIfTrue="1" operator="equal">
      <formula>0</formula>
    </cfRule>
  </conditionalFormatting>
  <conditionalFormatting sqref="H35:H43 L33:L43 P33:P43 T33:T54 X33:X54">
    <cfRule type="cellIs" dxfId="76" priority="2" stopIfTrue="1" operator="equal">
      <formula>0</formula>
    </cfRule>
  </conditionalFormatting>
  <conditionalFormatting sqref="H43 H13:H30 L13:L30 X13:X30 P13:P31 T13:T31 I30 Q30 U30 H33 H45:H46 Q48:Q50 U48:U50 H55">
    <cfRule type="cellIs" dxfId="75" priority="5" stopIfTrue="1" operator="equal">
      <formula>0</formula>
    </cfRule>
  </conditionalFormatting>
  <conditionalFormatting sqref="Q33:Q43 U33:U43 I33:I50 H43">
    <cfRule type="cellIs" dxfId="74" priority="1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365F-E377-4E55-8605-522CA8B550AB}">
  <sheetPr>
    <pageSetUpPr fitToPage="1"/>
  </sheetPr>
  <dimension ref="A1:AI70"/>
  <sheetViews>
    <sheetView view="pageBreakPreview" topLeftCell="A50" zoomScaleNormal="70" zoomScaleSheetLayoutView="100" workbookViewId="0">
      <selection activeCell="B64" sqref="B64:P64"/>
    </sheetView>
  </sheetViews>
  <sheetFormatPr defaultColWidth="5.69921875" defaultRowHeight="14.4"/>
  <cols>
    <col min="1" max="1" width="5.69921875" style="208"/>
    <col min="2" max="2" width="5.69921875" style="215"/>
    <col min="3" max="3" width="41.5976562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170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F13+J13+N13+R13+V13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F14+J14+N14+R14+V14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146</v>
      </c>
      <c r="AF33" s="413"/>
      <c r="AG33" s="343" t="s">
        <v>147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136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2</v>
      </c>
      <c r="G36" s="423"/>
      <c r="H36" s="231">
        <f t="shared" si="7"/>
        <v>2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1" si="12">F36+J36+N36+R36+V36</f>
        <v>3</v>
      </c>
      <c r="AA36" s="79"/>
      <c r="AB36" s="418">
        <f t="shared" ref="AB36:AB42" si="13">F36*F$8+J36*J$8+N36*N$8+R36*R$8+V36*V$8</f>
        <v>102</v>
      </c>
      <c r="AC36" s="419"/>
      <c r="AD36" s="115"/>
      <c r="AE36" s="269">
        <f t="shared" ref="AE36:AE40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137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98</v>
      </c>
      <c r="AC37" s="419"/>
      <c r="AD37" s="115"/>
      <c r="AE37" s="269">
        <f t="shared" si="14"/>
        <v>98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138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38"/>
      <c r="O38" s="439"/>
      <c r="P38" s="231">
        <f t="shared" si="9"/>
        <v>0</v>
      </c>
      <c r="Q38" s="73"/>
      <c r="R38" s="440">
        <v>1</v>
      </c>
      <c r="S38" s="441"/>
      <c r="T38" s="231">
        <f t="shared" si="10"/>
        <v>0.89473684210526316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/>
      <c r="AF38" s="2"/>
      <c r="AG38" s="230">
        <f>AB38</f>
        <v>30</v>
      </c>
      <c r="AH38" s="208"/>
      <c r="AI38" s="208"/>
    </row>
    <row r="39" spans="1:35" ht="24.9" customHeight="1">
      <c r="A39" s="116"/>
      <c r="B39" s="236">
        <v>21</v>
      </c>
      <c r="C39" s="320" t="s">
        <v>40</v>
      </c>
      <c r="D39" s="321"/>
      <c r="E39" s="112"/>
      <c r="F39" s="280"/>
      <c r="G39" s="281"/>
      <c r="H39" s="233"/>
      <c r="I39" s="73"/>
      <c r="J39" s="312"/>
      <c r="K39" s="313"/>
      <c r="L39" s="231"/>
      <c r="M39" s="74"/>
      <c r="N39" s="448">
        <v>1</v>
      </c>
      <c r="O39" s="449"/>
      <c r="P39" s="231">
        <f t="shared" si="9"/>
        <v>0.89473684210526316</v>
      </c>
      <c r="Q39" s="73"/>
      <c r="R39" s="448"/>
      <c r="S39" s="449"/>
      <c r="T39" s="231"/>
      <c r="U39" s="73"/>
      <c r="V39" s="324"/>
      <c r="W39" s="266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>
        <v>30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320" t="s">
        <v>99</v>
      </c>
      <c r="D40" s="321"/>
      <c r="E40" s="112"/>
      <c r="F40" s="280"/>
      <c r="G40" s="281"/>
      <c r="H40" s="233"/>
      <c r="I40" s="73"/>
      <c r="J40" s="312"/>
      <c r="K40" s="313"/>
      <c r="L40" s="231"/>
      <c r="M40" s="74"/>
      <c r="N40" s="448">
        <v>1</v>
      </c>
      <c r="O40" s="449"/>
      <c r="P40" s="231">
        <f t="shared" si="9"/>
        <v>0.89473684210526316</v>
      </c>
      <c r="Q40" s="73"/>
      <c r="R40" s="325"/>
      <c r="S40" s="326"/>
      <c r="T40" s="231"/>
      <c r="U40" s="73"/>
      <c r="V40" s="324"/>
      <c r="W40" s="266"/>
      <c r="X40" s="225"/>
      <c r="Y40" s="79"/>
      <c r="Z40" s="226">
        <f t="shared" si="12"/>
        <v>1</v>
      </c>
      <c r="AA40" s="79"/>
      <c r="AB40" s="418">
        <f t="shared" si="13"/>
        <v>30</v>
      </c>
      <c r="AC40" s="419"/>
      <c r="AD40" s="115"/>
      <c r="AE40" s="229">
        <f t="shared" si="14"/>
        <v>30</v>
      </c>
      <c r="AF40" s="2"/>
      <c r="AG40" s="230"/>
      <c r="AH40" s="208"/>
      <c r="AI40" s="208"/>
    </row>
    <row r="41" spans="1:35" ht="24.9" customHeight="1">
      <c r="A41" s="116"/>
      <c r="B41" s="236">
        <v>23</v>
      </c>
      <c r="C41" s="444" t="s">
        <v>139</v>
      </c>
      <c r="D41" s="445"/>
      <c r="E41" s="112"/>
      <c r="F41" s="280"/>
      <c r="G41" s="281"/>
      <c r="H41" s="233">
        <f t="shared" si="7"/>
        <v>0</v>
      </c>
      <c r="I41" s="73"/>
      <c r="J41" s="446">
        <v>1</v>
      </c>
      <c r="K41" s="447"/>
      <c r="L41" s="231">
        <f t="shared" si="8"/>
        <v>1</v>
      </c>
      <c r="M41" s="74"/>
      <c r="N41" s="446">
        <v>1</v>
      </c>
      <c r="O41" s="447"/>
      <c r="P41" s="231">
        <f t="shared" si="9"/>
        <v>0.89473684210526316</v>
      </c>
      <c r="Q41" s="73"/>
      <c r="R41" s="446">
        <v>4</v>
      </c>
      <c r="S41" s="447"/>
      <c r="T41" s="231">
        <f t="shared" si="10"/>
        <v>3.5789473684210527</v>
      </c>
      <c r="U41" s="73"/>
      <c r="V41" s="426"/>
      <c r="W41" s="427"/>
      <c r="X41" s="225"/>
      <c r="Y41" s="79"/>
      <c r="Z41" s="226">
        <f t="shared" si="12"/>
        <v>6</v>
      </c>
      <c r="AA41" s="79"/>
      <c r="AB41" s="418">
        <f t="shared" si="13"/>
        <v>184</v>
      </c>
      <c r="AC41" s="419"/>
      <c r="AD41" s="115"/>
      <c r="AE41" s="229"/>
      <c r="AF41" s="2"/>
      <c r="AG41" s="230">
        <f t="shared" ref="AG41:AG42" si="15">AB41</f>
        <v>184</v>
      </c>
      <c r="AH41" s="208"/>
      <c r="AI41" s="208"/>
    </row>
    <row r="42" spans="1:35" ht="24.9" customHeight="1">
      <c r="A42" s="116"/>
      <c r="B42" s="70">
        <v>24</v>
      </c>
      <c r="C42" s="420" t="s">
        <v>140</v>
      </c>
      <c r="D42" s="421"/>
      <c r="E42" s="112"/>
      <c r="F42" s="434"/>
      <c r="G42" s="435"/>
      <c r="H42" s="233">
        <f t="shared" si="7"/>
        <v>0</v>
      </c>
      <c r="I42" s="73"/>
      <c r="J42" s="440"/>
      <c r="K42" s="441"/>
      <c r="L42" s="231">
        <f t="shared" si="8"/>
        <v>0</v>
      </c>
      <c r="M42" s="74"/>
      <c r="N42" s="440"/>
      <c r="O42" s="441"/>
      <c r="P42" s="231">
        <f t="shared" si="9"/>
        <v>0</v>
      </c>
      <c r="Q42" s="73"/>
      <c r="R42" s="440">
        <v>1</v>
      </c>
      <c r="S42" s="441"/>
      <c r="T42" s="231">
        <f t="shared" si="10"/>
        <v>0.89473684210526316</v>
      </c>
      <c r="U42" s="73"/>
      <c r="V42" s="455"/>
      <c r="W42" s="456"/>
      <c r="X42" s="237"/>
      <c r="Y42" s="79"/>
      <c r="Z42" s="238">
        <f>F42+J42+N42+R42+V42</f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4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6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19</v>
      </c>
      <c r="AA43" s="79"/>
      <c r="AB43" s="402">
        <f>SUM(AB35:AC42)</f>
        <v>606</v>
      </c>
      <c r="AC43" s="454"/>
      <c r="AD43" s="115"/>
      <c r="AE43" s="121">
        <f>SUM(AE35:AE42)</f>
        <v>362</v>
      </c>
      <c r="AF43" s="122"/>
      <c r="AG43" s="123">
        <f>SUM(AG35:AG42)</f>
        <v>244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459" t="s">
        <v>142</v>
      </c>
      <c r="D46" s="460"/>
      <c r="E46" s="129"/>
      <c r="F46" s="461">
        <v>3</v>
      </c>
      <c r="G46" s="462"/>
      <c r="H46" s="240">
        <f t="shared" ref="H46:H50" si="16">((F46)*(F$10/AE$1))</f>
        <v>3</v>
      </c>
      <c r="I46" s="73"/>
      <c r="J46" s="463">
        <v>2</v>
      </c>
      <c r="K46" s="464"/>
      <c r="L46" s="300">
        <f t="shared" ref="L46:L50" si="17">(J46)*(J$10/AE$1)</f>
        <v>2</v>
      </c>
      <c r="M46" s="84"/>
      <c r="N46" s="463">
        <v>2</v>
      </c>
      <c r="O46" s="464"/>
      <c r="P46" s="316">
        <f t="shared" ref="P46:P50" si="18">N46*(N$10/AE$1)</f>
        <v>1.7894736842105263</v>
      </c>
      <c r="Q46" s="84"/>
      <c r="R46" s="463"/>
      <c r="S46" s="464"/>
      <c r="T46" s="130">
        <f>R46*(R$10/AE$1)</f>
        <v>0</v>
      </c>
      <c r="U46" s="84"/>
      <c r="V46" s="457"/>
      <c r="W46" s="458"/>
      <c r="X46" s="303">
        <f>V46*(V$10/AE$1)</f>
        <v>0</v>
      </c>
      <c r="Y46" s="84"/>
      <c r="Z46" s="317">
        <f>F46+J46+N46+R46+V46</f>
        <v>7</v>
      </c>
      <c r="AA46" s="79"/>
      <c r="AB46" s="418">
        <f>F46*F$8+J46*J$8+N46*N$8+R46*R$8+V46*V$8</f>
        <v>230</v>
      </c>
      <c r="AC46" s="419"/>
      <c r="AD46" s="115"/>
      <c r="AE46" s="243">
        <f>F46*F$8+J46*J$8+N46*N$8+R46*R$8</f>
        <v>230</v>
      </c>
      <c r="AF46" s="2"/>
      <c r="AG46" s="245"/>
      <c r="AH46" s="208"/>
      <c r="AI46" s="208"/>
    </row>
    <row r="47" spans="1:35" ht="24.9" customHeight="1">
      <c r="A47"/>
      <c r="B47" s="314">
        <v>26</v>
      </c>
      <c r="C47" s="328" t="s">
        <v>143</v>
      </c>
      <c r="D47" s="329"/>
      <c r="E47" s="129"/>
      <c r="F47" s="424">
        <v>3</v>
      </c>
      <c r="G47" s="425"/>
      <c r="H47" s="240">
        <f t="shared" si="16"/>
        <v>3</v>
      </c>
      <c r="I47" s="73"/>
      <c r="J47" s="322">
        <v>2</v>
      </c>
      <c r="K47" s="323"/>
      <c r="L47" s="300">
        <f t="shared" si="17"/>
        <v>2</v>
      </c>
      <c r="M47" s="84"/>
      <c r="N47" s="424">
        <v>2</v>
      </c>
      <c r="O47" s="425"/>
      <c r="P47" s="316">
        <f t="shared" si="18"/>
        <v>1.7894736842105263</v>
      </c>
      <c r="Q47" s="84"/>
      <c r="R47" s="322"/>
      <c r="S47" s="323"/>
      <c r="T47" s="60"/>
      <c r="U47" s="84"/>
      <c r="V47" s="279"/>
      <c r="W47" s="291"/>
      <c r="X47" s="304"/>
      <c r="Y47" s="84"/>
      <c r="Z47" s="317">
        <f t="shared" ref="Z47:Z51" si="19">F47+J47+N47+R47+V47</f>
        <v>7</v>
      </c>
      <c r="AA47" s="79"/>
      <c r="AB47" s="418">
        <f t="shared" ref="AB47:AB51" si="20">F47*F$8+J47*J$8+N47*N$8+R47*R$8+V47*V$8</f>
        <v>230</v>
      </c>
      <c r="AC47" s="419"/>
      <c r="AD47" s="115"/>
      <c r="AE47" s="243">
        <f t="shared" ref="AE47" si="21">F47*F$8+J47*J$8+N47*N$8+R47*R$8</f>
        <v>230</v>
      </c>
      <c r="AF47" s="2"/>
      <c r="AG47" s="315"/>
      <c r="AH47" s="208"/>
      <c r="AI47" s="208"/>
    </row>
    <row r="48" spans="1:35" ht="24.9" customHeight="1">
      <c r="A48"/>
      <c r="B48" s="314">
        <v>27</v>
      </c>
      <c r="C48" s="328" t="s">
        <v>144</v>
      </c>
      <c r="D48" s="329"/>
      <c r="E48" s="129"/>
      <c r="F48" s="424"/>
      <c r="G48" s="425"/>
      <c r="H48" s="299"/>
      <c r="I48" s="73"/>
      <c r="J48" s="322">
        <v>2</v>
      </c>
      <c r="K48" s="323"/>
      <c r="L48" s="300">
        <f t="shared" si="17"/>
        <v>2</v>
      </c>
      <c r="M48" s="84"/>
      <c r="N48" s="448">
        <v>1</v>
      </c>
      <c r="O48" s="449"/>
      <c r="P48" s="316">
        <f t="shared" si="18"/>
        <v>0.89473684210526316</v>
      </c>
      <c r="Q48" s="84"/>
      <c r="R48" s="322"/>
      <c r="S48" s="323"/>
      <c r="T48" s="60"/>
      <c r="U48" s="84"/>
      <c r="V48" s="279"/>
      <c r="W48" s="291"/>
      <c r="X48" s="304"/>
      <c r="Y48" s="84"/>
      <c r="Z48" s="317">
        <f t="shared" si="19"/>
        <v>3</v>
      </c>
      <c r="AA48" s="79"/>
      <c r="AB48" s="418">
        <f t="shared" si="20"/>
        <v>98</v>
      </c>
      <c r="AC48" s="419"/>
      <c r="AD48" s="115"/>
      <c r="AE48" s="243">
        <f>AB48</f>
        <v>98</v>
      </c>
      <c r="AF48" s="2"/>
      <c r="AG48" s="315"/>
      <c r="AH48" s="208"/>
      <c r="AI48" s="208"/>
    </row>
    <row r="49" spans="1:35" ht="24.9" customHeight="1">
      <c r="A49"/>
      <c r="B49" s="314">
        <v>28</v>
      </c>
      <c r="C49" s="328" t="s">
        <v>145</v>
      </c>
      <c r="D49" s="329"/>
      <c r="E49" s="129"/>
      <c r="F49" s="282"/>
      <c r="G49" s="283"/>
      <c r="H49" s="299"/>
      <c r="I49" s="73"/>
      <c r="J49" s="282"/>
      <c r="K49" s="283"/>
      <c r="L49" s="300">
        <f t="shared" si="17"/>
        <v>0</v>
      </c>
      <c r="M49" s="84"/>
      <c r="N49" s="465">
        <v>1</v>
      </c>
      <c r="O49" s="466"/>
      <c r="P49" s="316">
        <f t="shared" si="18"/>
        <v>0.89473684210526316</v>
      </c>
      <c r="Q49" s="84"/>
      <c r="R49" s="465">
        <v>2</v>
      </c>
      <c r="S49" s="466"/>
      <c r="T49" s="249">
        <f>R49*(R$10/AE$1)</f>
        <v>1.7894736842105263</v>
      </c>
      <c r="U49" s="84"/>
      <c r="V49" s="280"/>
      <c r="W49" s="319"/>
      <c r="X49" s="304"/>
      <c r="Y49" s="84"/>
      <c r="Z49" s="317">
        <f t="shared" si="19"/>
        <v>3</v>
      </c>
      <c r="AA49" s="79"/>
      <c r="AB49" s="418">
        <f t="shared" si="20"/>
        <v>90</v>
      </c>
      <c r="AC49" s="419"/>
      <c r="AD49" s="115"/>
      <c r="AE49" s="243"/>
      <c r="AF49" s="2"/>
      <c r="AG49" s="315">
        <f>AB49</f>
        <v>90</v>
      </c>
      <c r="AH49" s="208"/>
      <c r="AI49" s="208"/>
    </row>
    <row r="50" spans="1:35" ht="24.9" customHeight="1">
      <c r="A50"/>
      <c r="B50" s="250">
        <v>29</v>
      </c>
      <c r="C50" s="328" t="s">
        <v>141</v>
      </c>
      <c r="D50" s="329"/>
      <c r="E50" s="129"/>
      <c r="F50" s="467"/>
      <c r="G50" s="468"/>
      <c r="H50" s="251">
        <f t="shared" si="16"/>
        <v>0</v>
      </c>
      <c r="I50" s="73"/>
      <c r="J50" s="469">
        <v>2</v>
      </c>
      <c r="K50" s="470"/>
      <c r="L50" s="318">
        <f t="shared" si="17"/>
        <v>2</v>
      </c>
      <c r="M50" s="84"/>
      <c r="N50" s="471">
        <v>2</v>
      </c>
      <c r="O50" s="472"/>
      <c r="P50" s="316">
        <f t="shared" si="18"/>
        <v>1.7894736842105263</v>
      </c>
      <c r="Q50" s="84"/>
      <c r="R50" s="471">
        <v>6</v>
      </c>
      <c r="S50" s="472"/>
      <c r="T50" s="249">
        <f>R50*(R$10/AE$1)</f>
        <v>5.3684210526315788</v>
      </c>
      <c r="U50" s="84"/>
      <c r="V50" s="391"/>
      <c r="W50" s="391"/>
      <c r="X50" s="304">
        <f>V50*(V$10/AE$1)</f>
        <v>0</v>
      </c>
      <c r="Y50" s="84"/>
      <c r="Z50" s="317">
        <f t="shared" si="19"/>
        <v>10</v>
      </c>
      <c r="AA50" s="79"/>
      <c r="AB50" s="418">
        <f t="shared" si="20"/>
        <v>308</v>
      </c>
      <c r="AC50" s="419"/>
      <c r="AD50" s="115"/>
      <c r="AE50" s="253">
        <f>J50*32</f>
        <v>64</v>
      </c>
      <c r="AF50" s="2"/>
      <c r="AG50" s="254">
        <f>N50*30+R50*30</f>
        <v>240</v>
      </c>
      <c r="AH50" s="208"/>
      <c r="AI50" s="208"/>
    </row>
    <row r="51" spans="1:35" ht="24.9" customHeight="1">
      <c r="A51"/>
      <c r="B51" s="258">
        <v>30</v>
      </c>
      <c r="C51" s="476" t="s">
        <v>172</v>
      </c>
      <c r="D51" s="477"/>
      <c r="E51" s="136"/>
      <c r="F51" s="478"/>
      <c r="G51" s="479"/>
      <c r="H51" s="137">
        <f>(F51)*(F$10/AE$1)</f>
        <v>0</v>
      </c>
      <c r="I51" s="20"/>
      <c r="J51" s="478"/>
      <c r="K51" s="479"/>
      <c r="L51" s="137">
        <f>J51*(J$10/AE$1)</f>
        <v>0</v>
      </c>
      <c r="M51" s="22"/>
      <c r="N51" s="422"/>
      <c r="O51" s="423"/>
      <c r="P51" s="237">
        <f>N51*(N$10/AE$1)</f>
        <v>0</v>
      </c>
      <c r="Q51" s="20"/>
      <c r="R51" s="422"/>
      <c r="S51" s="423"/>
      <c r="T51" s="45">
        <f>R51*(R$10/AE$1)</f>
        <v>0</v>
      </c>
      <c r="U51" s="20"/>
      <c r="V51" s="480">
        <v>7</v>
      </c>
      <c r="W51" s="481"/>
      <c r="X51" s="249">
        <f>V51*(V$10/AE$1)</f>
        <v>5.5263157894736841</v>
      </c>
      <c r="Y51" s="134"/>
      <c r="Z51" s="317">
        <f t="shared" si="19"/>
        <v>7</v>
      </c>
      <c r="AA51" s="135"/>
      <c r="AB51" s="418">
        <f t="shared" si="20"/>
        <v>196</v>
      </c>
      <c r="AC51" s="419"/>
      <c r="AD51" s="115"/>
      <c r="AE51" s="473" t="s">
        <v>42</v>
      </c>
      <c r="AF51" s="474"/>
      <c r="AG51" s="475"/>
      <c r="AH51" s="208"/>
      <c r="AI51" s="208"/>
    </row>
    <row r="52" spans="1:35" ht="24.9" customHeight="1">
      <c r="A52"/>
      <c r="B52" s="450" t="s">
        <v>43</v>
      </c>
      <c r="C52" s="450"/>
      <c r="D52" s="451"/>
      <c r="E52" s="118"/>
      <c r="F52" s="416">
        <f>SUM(F46:G51)</f>
        <v>6</v>
      </c>
      <c r="G52" s="417"/>
      <c r="H52" s="76"/>
      <c r="I52" s="77"/>
      <c r="J52" s="417">
        <f>SUM(J46:K51)</f>
        <v>8</v>
      </c>
      <c r="K52" s="417"/>
      <c r="L52" s="78"/>
      <c r="M52" s="79"/>
      <c r="N52" s="417">
        <f>SUM(N46:O51)</f>
        <v>8</v>
      </c>
      <c r="O52" s="417"/>
      <c r="P52" s="78"/>
      <c r="Q52" s="79"/>
      <c r="R52" s="417">
        <f>SUM(R46:S51)</f>
        <v>8</v>
      </c>
      <c r="S52" s="417"/>
      <c r="T52" s="78"/>
      <c r="U52" s="79"/>
      <c r="V52" s="452">
        <v>7</v>
      </c>
      <c r="W52" s="453"/>
      <c r="X52" s="78"/>
      <c r="Y52" s="94"/>
      <c r="Z52" s="82">
        <f>SUM(Z46:Z51)</f>
        <v>37</v>
      </c>
      <c r="AA52" s="93"/>
      <c r="AB52" s="402">
        <f>SUM(AB46:AC51)</f>
        <v>1152</v>
      </c>
      <c r="AC52" s="454"/>
      <c r="AD52" s="115"/>
      <c r="AE52" s="121">
        <f>SUM(AE46:AE51)</f>
        <v>622</v>
      </c>
      <c r="AF52" s="122"/>
      <c r="AG52" s="123">
        <f>SUM(AG46:AG51)</f>
        <v>330</v>
      </c>
      <c r="AH52" s="208"/>
      <c r="AI52" s="208"/>
    </row>
    <row r="53" spans="1:35" ht="18">
      <c r="A53"/>
      <c r="B53" s="138"/>
      <c r="C53" s="138"/>
      <c r="D53" s="138"/>
      <c r="E53" s="125"/>
      <c r="F53" s="139">
        <f>F43+F52</f>
        <v>11</v>
      </c>
      <c r="G53" s="139"/>
      <c r="H53" s="140"/>
      <c r="I53" s="140"/>
      <c r="J53" s="139">
        <f>J43+J52</f>
        <v>12</v>
      </c>
      <c r="K53" s="139"/>
      <c r="L53" s="140"/>
      <c r="M53" s="140"/>
      <c r="N53" s="139">
        <f>N43+N52</f>
        <v>12</v>
      </c>
      <c r="O53" s="139"/>
      <c r="P53" s="140"/>
      <c r="Q53" s="140"/>
      <c r="R53" s="139">
        <f>R43+R52</f>
        <v>14</v>
      </c>
      <c r="S53" s="139"/>
      <c r="T53" s="140"/>
      <c r="U53" s="140"/>
      <c r="V53" s="139" t="e">
        <f ca="1">V43+V52</f>
        <v>#REF!</v>
      </c>
      <c r="W53" s="139"/>
      <c r="X53" s="140"/>
      <c r="Y53" s="140"/>
      <c r="Z53" s="139" t="e">
        <f ca="1">SUM(F53:X53)</f>
        <v>#REF!</v>
      </c>
      <c r="AA53" s="79"/>
      <c r="AB53" s="141"/>
      <c r="AC53" s="141"/>
      <c r="AD53" s="115"/>
      <c r="AE53" s="2"/>
      <c r="AF53" s="2"/>
      <c r="AG53" s="142"/>
      <c r="AH53" s="208"/>
      <c r="AI53" s="208"/>
    </row>
    <row r="54" spans="1:35" ht="19.5" customHeight="1" thickBot="1">
      <c r="A54"/>
      <c r="B54" s="489" t="s">
        <v>44</v>
      </c>
      <c r="C54" s="489"/>
      <c r="D54" s="490"/>
      <c r="E54" s="143"/>
      <c r="F54" s="491">
        <f>F43+F52</f>
        <v>11</v>
      </c>
      <c r="G54" s="492"/>
      <c r="H54" s="93"/>
      <c r="I54" s="79"/>
      <c r="J54" s="492">
        <f>J43+J52</f>
        <v>12</v>
      </c>
      <c r="K54" s="492"/>
      <c r="L54" s="93"/>
      <c r="M54" s="79"/>
      <c r="N54" s="492">
        <f>N43+N52</f>
        <v>12</v>
      </c>
      <c r="O54" s="492"/>
      <c r="P54" s="93"/>
      <c r="Q54" s="79"/>
      <c r="R54" s="492">
        <f>R43+R52</f>
        <v>14</v>
      </c>
      <c r="S54" s="492"/>
      <c r="T54" s="93"/>
      <c r="U54" s="79"/>
      <c r="V54" s="492">
        <f>V52</f>
        <v>7</v>
      </c>
      <c r="W54" s="492"/>
      <c r="X54" s="93"/>
      <c r="Y54" s="94"/>
      <c r="Z54" s="95">
        <f>Z52+Z43</f>
        <v>56</v>
      </c>
      <c r="AA54" s="93"/>
      <c r="AB54" s="486">
        <f>AB43+AB52</f>
        <v>1758</v>
      </c>
      <c r="AC54" s="487"/>
      <c r="AD54" s="115"/>
      <c r="AE54" s="144">
        <f>AE43+AE52</f>
        <v>984</v>
      </c>
      <c r="AF54" s="145"/>
      <c r="AG54" s="146">
        <f>AG43+AG52</f>
        <v>574</v>
      </c>
      <c r="AH54" s="208"/>
      <c r="AI54" s="208"/>
    </row>
    <row r="55" spans="1:35" ht="15" customHeight="1">
      <c r="A55"/>
      <c r="B55" s="84"/>
      <c r="C55" s="488"/>
      <c r="D55" s="488"/>
      <c r="E55" s="147"/>
      <c r="F55" s="411">
        <v>11</v>
      </c>
      <c r="G55" s="411"/>
      <c r="H55" s="125"/>
      <c r="I55" s="125"/>
      <c r="J55" s="411">
        <v>13</v>
      </c>
      <c r="K55" s="411"/>
      <c r="L55" s="125"/>
      <c r="M55" s="125"/>
      <c r="N55" s="411">
        <v>12</v>
      </c>
      <c r="O55" s="411"/>
      <c r="P55" s="125"/>
      <c r="Q55" s="125"/>
      <c r="R55" s="411">
        <v>13</v>
      </c>
      <c r="S55" s="411"/>
      <c r="T55" s="125"/>
      <c r="U55" s="125"/>
      <c r="V55" s="411">
        <v>7</v>
      </c>
      <c r="W55" s="411"/>
      <c r="X55" s="79"/>
      <c r="Y55" s="79"/>
      <c r="Z55" s="148">
        <f>SUM(F55:W55)</f>
        <v>56</v>
      </c>
      <c r="AA55" s="79"/>
      <c r="AB55" s="88"/>
      <c r="AC55" s="88"/>
      <c r="AD55" s="89"/>
      <c r="AE55" s="149">
        <v>900</v>
      </c>
      <c r="AF55" s="2"/>
      <c r="AG55" s="149">
        <v>390</v>
      </c>
      <c r="AH55" s="208"/>
      <c r="AI55" s="208"/>
    </row>
    <row r="56" spans="1:35" ht="18">
      <c r="A56"/>
      <c r="B56" s="150"/>
      <c r="C56" s="150"/>
      <c r="D56" s="151" t="s">
        <v>45</v>
      </c>
      <c r="E56" s="152"/>
      <c r="F56" s="482">
        <v>8</v>
      </c>
      <c r="G56" s="482"/>
      <c r="H56" s="153"/>
      <c r="I56" s="153"/>
      <c r="J56" s="482">
        <v>11</v>
      </c>
      <c r="K56" s="482"/>
      <c r="L56" s="153"/>
      <c r="M56" s="153"/>
      <c r="N56" s="482">
        <v>13</v>
      </c>
      <c r="O56" s="482"/>
      <c r="P56" s="153"/>
      <c r="Q56" s="153"/>
      <c r="R56" s="482">
        <v>12</v>
      </c>
      <c r="S56" s="482"/>
      <c r="T56" s="153"/>
      <c r="U56" s="153"/>
      <c r="V56" s="482">
        <v>7</v>
      </c>
      <c r="W56" s="482"/>
      <c r="X56" s="153"/>
      <c r="Y56" s="153"/>
      <c r="Z56" s="154">
        <f>SUM(F56:W56)</f>
        <v>51</v>
      </c>
      <c r="AA56" s="79"/>
      <c r="AB56" s="155"/>
      <c r="AC56" s="155"/>
      <c r="AD56" s="89"/>
      <c r="AE56" s="483">
        <f>AE54+AG54</f>
        <v>1558</v>
      </c>
      <c r="AF56" s="484"/>
      <c r="AG56" s="485"/>
      <c r="AH56" s="208"/>
      <c r="AI56" s="208"/>
    </row>
    <row r="57" spans="1:35" ht="16.5" customHeight="1">
      <c r="A57"/>
      <c r="B57" s="499" t="s">
        <v>46</v>
      </c>
      <c r="C57" s="499"/>
      <c r="D57" s="500"/>
      <c r="E57" s="143"/>
      <c r="F57" s="501">
        <f>F54+F31</f>
        <v>36</v>
      </c>
      <c r="G57" s="502"/>
      <c r="H57" s="156"/>
      <c r="I57" s="157"/>
      <c r="J57" s="502">
        <f>J54+J31</f>
        <v>36</v>
      </c>
      <c r="K57" s="502"/>
      <c r="L57" s="158"/>
      <c r="M57" s="157"/>
      <c r="N57" s="502">
        <f>N54+N31</f>
        <v>36</v>
      </c>
      <c r="O57" s="502"/>
      <c r="P57" s="156"/>
      <c r="Q57" s="157"/>
      <c r="R57" s="502">
        <f>R54+R31</f>
        <v>35</v>
      </c>
      <c r="S57" s="502"/>
      <c r="T57" s="156"/>
      <c r="U57" s="157"/>
      <c r="V57" s="502">
        <f>V54+V31</f>
        <v>28</v>
      </c>
      <c r="W57" s="502"/>
      <c r="X57" s="156"/>
      <c r="Y57" s="159"/>
      <c r="Z57" s="160">
        <f>Z54+Z31</f>
        <v>171</v>
      </c>
      <c r="AA57" s="156"/>
      <c r="AB57" s="493">
        <f>AB54+AB31</f>
        <v>5362</v>
      </c>
      <c r="AC57" s="493"/>
      <c r="AD57" s="161"/>
      <c r="AE57" s="494">
        <f>AE55+AG55</f>
        <v>1290</v>
      </c>
      <c r="AF57" s="495"/>
      <c r="AG57" s="496"/>
      <c r="AH57" s="208"/>
      <c r="AI57" s="208"/>
    </row>
    <row r="58" spans="1:35" ht="16.5" customHeight="1">
      <c r="A58"/>
      <c r="B58" s="497" t="s">
        <v>47</v>
      </c>
      <c r="C58" s="497"/>
      <c r="D58" s="497"/>
      <c r="E58" s="162"/>
      <c r="F58" s="497">
        <v>35</v>
      </c>
      <c r="G58" s="497"/>
      <c r="H58" s="163"/>
      <c r="I58" s="163"/>
      <c r="J58" s="497">
        <v>36</v>
      </c>
      <c r="K58" s="497"/>
      <c r="L58" s="163"/>
      <c r="M58" s="163"/>
      <c r="N58" s="497">
        <v>36</v>
      </c>
      <c r="O58" s="497"/>
      <c r="P58" s="163"/>
      <c r="Q58" s="163"/>
      <c r="R58" s="497">
        <v>35</v>
      </c>
      <c r="S58" s="497"/>
      <c r="T58" s="163"/>
      <c r="U58" s="163"/>
      <c r="V58" s="497">
        <v>29</v>
      </c>
      <c r="W58" s="497"/>
      <c r="X58" s="163"/>
      <c r="Y58" s="164"/>
      <c r="Z58" s="165">
        <f>SUM(F58:V58)</f>
        <v>171</v>
      </c>
      <c r="AA58" s="166"/>
      <c r="AB58" s="498"/>
      <c r="AC58" s="498"/>
      <c r="AD58" s="167"/>
      <c r="AE58" s="168"/>
      <c r="AF58" s="169"/>
      <c r="AG58" s="170"/>
      <c r="AH58" s="208"/>
      <c r="AI58" s="208"/>
    </row>
    <row r="59" spans="1:35" ht="16.5" customHeight="1">
      <c r="A59"/>
      <c r="B59" s="171"/>
      <c r="C59" s="171"/>
      <c r="D59" s="171"/>
      <c r="E59" s="171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86"/>
      <c r="Z59" s="148"/>
      <c r="AA59" s="125"/>
      <c r="AB59" s="167"/>
      <c r="AC59" s="167"/>
      <c r="AD59" s="167"/>
      <c r="AE59" s="66"/>
      <c r="AF59" s="66"/>
      <c r="AG59" s="66"/>
      <c r="AH59" s="208"/>
      <c r="AI59" s="208"/>
    </row>
    <row r="60" spans="1:35" ht="15.75" customHeight="1">
      <c r="A60"/>
      <c r="B60" s="512" t="s">
        <v>48</v>
      </c>
      <c r="C60" s="512"/>
      <c r="D60" s="172"/>
      <c r="E60" s="33"/>
      <c r="F60" s="513">
        <v>2</v>
      </c>
      <c r="G60" s="514"/>
      <c r="H60" s="173">
        <v>2</v>
      </c>
      <c r="I60" s="134"/>
      <c r="J60" s="514">
        <v>2</v>
      </c>
      <c r="K60" s="514"/>
      <c r="L60" s="173">
        <v>2</v>
      </c>
      <c r="M60" s="134"/>
      <c r="N60" s="514">
        <v>2</v>
      </c>
      <c r="O60" s="514"/>
      <c r="P60" s="173">
        <v>1.79</v>
      </c>
      <c r="Q60" s="174"/>
      <c r="R60" s="514">
        <v>2</v>
      </c>
      <c r="S60" s="514"/>
      <c r="T60" s="173">
        <v>1.79</v>
      </c>
      <c r="U60" s="175"/>
      <c r="V60" s="514">
        <v>2</v>
      </c>
      <c r="W60" s="514"/>
      <c r="X60" s="176">
        <v>1.58</v>
      </c>
      <c r="Y60" s="11"/>
      <c r="Z60" s="177">
        <v>10</v>
      </c>
      <c r="AA60" s="25"/>
      <c r="AB60" s="503">
        <v>300</v>
      </c>
      <c r="AC60" s="503"/>
      <c r="AD60" s="38"/>
      <c r="AE60" s="178"/>
      <c r="AF60" s="179"/>
      <c r="AG60" s="180"/>
      <c r="AH60" s="208"/>
      <c r="AI60" s="208"/>
    </row>
    <row r="61" spans="1:35" ht="19.5" customHeight="1">
      <c r="A61"/>
      <c r="B61" s="504" t="s">
        <v>49</v>
      </c>
      <c r="C61" s="504"/>
      <c r="D61" s="505"/>
      <c r="E61" s="181"/>
      <c r="F61" s="506" t="s">
        <v>50</v>
      </c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11"/>
      <c r="Z61" s="11"/>
      <c r="AA61" s="25"/>
      <c r="AB61" s="508">
        <v>10</v>
      </c>
      <c r="AC61" s="508"/>
      <c r="AD61" s="38"/>
      <c r="AE61" s="178"/>
      <c r="AF61" s="179"/>
      <c r="AG61" s="180"/>
      <c r="AH61" s="208"/>
      <c r="AI61" s="208"/>
    </row>
    <row r="62" spans="1:35" ht="17.399999999999999">
      <c r="A62"/>
      <c r="B62" s="509" t="s">
        <v>51</v>
      </c>
      <c r="C62" s="509"/>
      <c r="D62" s="72"/>
      <c r="E62" s="33"/>
      <c r="F62" s="510">
        <v>0.5</v>
      </c>
      <c r="G62" s="511"/>
      <c r="H62" s="182"/>
      <c r="I62" s="134"/>
      <c r="J62" s="511">
        <v>0.5</v>
      </c>
      <c r="K62" s="511"/>
      <c r="L62" s="182"/>
      <c r="M62" s="134"/>
      <c r="N62" s="511">
        <v>0.5</v>
      </c>
      <c r="O62" s="511"/>
      <c r="P62" s="182"/>
      <c r="Q62" s="134"/>
      <c r="R62" s="511"/>
      <c r="S62" s="511"/>
      <c r="T62" s="182"/>
      <c r="U62" s="134"/>
      <c r="V62" s="511"/>
      <c r="W62" s="511"/>
      <c r="X62" s="182"/>
      <c r="Y62" s="11"/>
      <c r="Z62" s="183">
        <v>1.5</v>
      </c>
      <c r="AA62" s="25"/>
      <c r="AB62" s="520">
        <v>45</v>
      </c>
      <c r="AC62" s="520"/>
      <c r="AD62" s="161"/>
      <c r="AE62" s="184"/>
      <c r="AF62" s="184"/>
      <c r="AG62" s="184"/>
      <c r="AH62" s="208"/>
      <c r="AI62" s="208"/>
    </row>
    <row r="63" spans="1:35" ht="18.75" customHeight="1">
      <c r="A63"/>
      <c r="B63" s="521" t="s">
        <v>52</v>
      </c>
      <c r="C63" s="521"/>
      <c r="D63" s="185"/>
      <c r="E63" s="186"/>
      <c r="F63" s="522">
        <f>F57+F60+F62</f>
        <v>38.5</v>
      </c>
      <c r="G63" s="522"/>
      <c r="H63" s="187"/>
      <c r="I63" s="134"/>
      <c r="J63" s="522">
        <f>J57+J60+J62</f>
        <v>38.5</v>
      </c>
      <c r="K63" s="522"/>
      <c r="L63" s="187"/>
      <c r="M63" s="134"/>
      <c r="N63" s="523">
        <f>N57+N60+N62</f>
        <v>38.5</v>
      </c>
      <c r="O63" s="523"/>
      <c r="P63" s="218"/>
      <c r="Q63" s="219"/>
      <c r="R63" s="523">
        <f>R57+R60+R62</f>
        <v>37</v>
      </c>
      <c r="S63" s="523"/>
      <c r="T63" s="188"/>
      <c r="U63" s="134"/>
      <c r="V63" s="522">
        <f>V57+V60+V62</f>
        <v>30</v>
      </c>
      <c r="W63" s="522"/>
      <c r="X63" s="187"/>
      <c r="Y63" s="189"/>
      <c r="Z63" s="190">
        <f>F63+J63+N63+R63+V63</f>
        <v>182.5</v>
      </c>
      <c r="AA63" s="25"/>
      <c r="AB63" s="524">
        <f>AB57+AB60+AB61+AB62</f>
        <v>5717</v>
      </c>
      <c r="AC63" s="524"/>
      <c r="AD63" s="38"/>
      <c r="AE63" s="2"/>
      <c r="AF63" s="2"/>
      <c r="AG63" s="2"/>
      <c r="AH63" s="208"/>
      <c r="AI63" s="208"/>
    </row>
    <row r="64" spans="1:35" ht="37.5" customHeight="1" thickBot="1">
      <c r="A64"/>
      <c r="B64" s="515" t="s">
        <v>66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  <c r="Q64" s="220"/>
      <c r="R64" s="191"/>
      <c r="S64" s="191"/>
      <c r="T64" s="192"/>
      <c r="U64" s="191"/>
      <c r="V64" s="193"/>
      <c r="W64" s="193"/>
      <c r="X64" s="191"/>
      <c r="Y64" s="191"/>
      <c r="Z64" s="191"/>
      <c r="AA64" s="191"/>
      <c r="AB64" s="191"/>
      <c r="AC64" s="194"/>
      <c r="AD64" s="38"/>
      <c r="AE64" s="2"/>
      <c r="AF64" s="2"/>
      <c r="AG64" s="2"/>
      <c r="AH64" s="208"/>
      <c r="AI64" s="208"/>
    </row>
    <row r="65" spans="1:33" s="209" customFormat="1" ht="15.75" customHeight="1">
      <c r="A65"/>
      <c r="B65" s="195" t="s">
        <v>174</v>
      </c>
      <c r="C65" s="196"/>
      <c r="D65" s="196"/>
      <c r="E65" s="196"/>
      <c r="F65" s="84"/>
      <c r="G65" s="84"/>
      <c r="H65" s="196"/>
      <c r="I65" s="196"/>
      <c r="J65" s="84"/>
      <c r="K65" s="84"/>
      <c r="L65" s="196"/>
      <c r="M65" s="197"/>
      <c r="N65" s="198"/>
      <c r="O65" s="198"/>
      <c r="P65" s="200" t="s">
        <v>146</v>
      </c>
      <c r="Q65" s="221"/>
      <c r="R65" s="196"/>
      <c r="S65" s="196"/>
      <c r="T65" s="200" t="s">
        <v>147</v>
      </c>
      <c r="U65" s="196"/>
      <c r="V65" s="198"/>
      <c r="W65" s="84"/>
      <c r="X65" s="197"/>
      <c r="Y65" s="197"/>
      <c r="Z65" s="196"/>
      <c r="AA65" s="196"/>
      <c r="AB65" s="199"/>
      <c r="AC65" s="199"/>
      <c r="AD65" s="89"/>
      <c r="AE65" s="2"/>
      <c r="AF65" s="2"/>
      <c r="AG65" s="2"/>
    </row>
    <row r="66" spans="1:33" ht="9" customHeight="1">
      <c r="A66"/>
      <c r="B66" s="195"/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6"/>
      <c r="N66" s="84"/>
      <c r="O66" s="84"/>
      <c r="P66" s="196"/>
      <c r="Q66" s="196"/>
      <c r="R66" s="196"/>
      <c r="S66" s="196"/>
      <c r="T66" s="196"/>
      <c r="U66" s="196"/>
      <c r="V66" s="84"/>
      <c r="W66" s="8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518" t="s">
        <v>176</v>
      </c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Q67" s="200"/>
      <c r="R67" s="200"/>
      <c r="S67" s="200"/>
      <c r="U67" s="200"/>
      <c r="V67" s="200"/>
      <c r="X67" s="201"/>
      <c r="Y67" s="201"/>
      <c r="Z67" s="202"/>
      <c r="AA67" s="196"/>
      <c r="AB67" s="199"/>
      <c r="AC67" s="199"/>
      <c r="AD67" s="89"/>
      <c r="AE67" s="2"/>
      <c r="AF67" s="2"/>
      <c r="AG67" s="2"/>
    </row>
    <row r="68" spans="1:33" ht="17.399999999999999">
      <c r="A68"/>
      <c r="B68" s="275" t="s">
        <v>190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03"/>
      <c r="P68" s="201"/>
      <c r="Q68" s="201"/>
      <c r="R68" s="201"/>
      <c r="S68" s="201"/>
      <c r="T68" s="201"/>
      <c r="U68" s="201"/>
      <c r="V68" s="201"/>
      <c r="W68" s="204"/>
      <c r="X68" s="196"/>
      <c r="Y68" s="196"/>
      <c r="Z68" s="196"/>
      <c r="AA68" s="196"/>
      <c r="AB68" s="199"/>
      <c r="AC68" s="199"/>
      <c r="AD68" s="89"/>
      <c r="AE68" s="2"/>
      <c r="AF68" s="2"/>
      <c r="AG68" s="2"/>
    </row>
    <row r="69" spans="1:33" ht="15.6">
      <c r="A69"/>
      <c r="B69" s="205"/>
      <c r="C69" s="196"/>
      <c r="D69" s="196"/>
      <c r="E69" s="196"/>
      <c r="F69" s="84"/>
      <c r="G69" s="84"/>
      <c r="H69" s="196"/>
      <c r="I69" s="196"/>
      <c r="J69" s="84"/>
      <c r="K69" s="519" t="s">
        <v>73</v>
      </c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196"/>
      <c r="AA69" s="196"/>
      <c r="AB69" s="199"/>
      <c r="AC69" s="199"/>
      <c r="AD69" s="89"/>
      <c r="AE69" s="206"/>
      <c r="AF69" s="2"/>
      <c r="AG69" s="2"/>
    </row>
    <row r="70" spans="1:33" s="209" customFormat="1" ht="15.6">
      <c r="A70"/>
      <c r="B70" s="207"/>
      <c r="C70" s="207"/>
      <c r="D70" s="207"/>
      <c r="E70" s="207"/>
      <c r="F70" s="207"/>
      <c r="G70" s="207"/>
      <c r="H70" s="207"/>
      <c r="I70" s="207"/>
      <c r="J70" s="207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196"/>
      <c r="AA70" s="196"/>
      <c r="AB70" s="199"/>
      <c r="AC70" s="199"/>
      <c r="AD70" s="89"/>
      <c r="AE70" s="206"/>
      <c r="AF70" s="2"/>
      <c r="AG70" s="2"/>
    </row>
  </sheetData>
  <mergeCells count="317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1:AC41"/>
    <mergeCell ref="C42:D42"/>
    <mergeCell ref="F42:G42"/>
    <mergeCell ref="J42:K42"/>
    <mergeCell ref="N42:O42"/>
    <mergeCell ref="R42:S42"/>
    <mergeCell ref="V42:W42"/>
    <mergeCell ref="AB42:AC42"/>
    <mergeCell ref="N39:O39"/>
    <mergeCell ref="R39:S39"/>
    <mergeCell ref="AB39:AC39"/>
    <mergeCell ref="N40:O40"/>
    <mergeCell ref="AB40:AC40"/>
    <mergeCell ref="C41:D41"/>
    <mergeCell ref="J41:K41"/>
    <mergeCell ref="N41:O41"/>
    <mergeCell ref="R41:S41"/>
    <mergeCell ref="V41:W41"/>
    <mergeCell ref="F47:G47"/>
    <mergeCell ref="N47:O47"/>
    <mergeCell ref="AB47:AC47"/>
    <mergeCell ref="F48:G48"/>
    <mergeCell ref="N48:O48"/>
    <mergeCell ref="AB48:AC48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N49:O49"/>
    <mergeCell ref="R49:S49"/>
    <mergeCell ref="AB49:AC49"/>
    <mergeCell ref="F50:G50"/>
    <mergeCell ref="J50:K50"/>
    <mergeCell ref="N50:O50"/>
    <mergeCell ref="R50:S50"/>
    <mergeCell ref="V50:W50"/>
    <mergeCell ref="AB50:AC50"/>
    <mergeCell ref="AB51:AC51"/>
    <mergeCell ref="AE51:AG51"/>
    <mergeCell ref="B52:D52"/>
    <mergeCell ref="F52:G52"/>
    <mergeCell ref="J52:K52"/>
    <mergeCell ref="N52:O52"/>
    <mergeCell ref="R52:S52"/>
    <mergeCell ref="V52:W52"/>
    <mergeCell ref="AB52:AC52"/>
    <mergeCell ref="C51:D51"/>
    <mergeCell ref="F51:G51"/>
    <mergeCell ref="J51:K51"/>
    <mergeCell ref="N51:O51"/>
    <mergeCell ref="R51:S51"/>
    <mergeCell ref="V51:W51"/>
    <mergeCell ref="F56:G56"/>
    <mergeCell ref="J56:K56"/>
    <mergeCell ref="N56:O56"/>
    <mergeCell ref="R56:S56"/>
    <mergeCell ref="V56:W56"/>
    <mergeCell ref="AE56:AG56"/>
    <mergeCell ref="AB54:AC54"/>
    <mergeCell ref="C55:D55"/>
    <mergeCell ref="F55:G55"/>
    <mergeCell ref="J55:K55"/>
    <mergeCell ref="N55:O55"/>
    <mergeCell ref="R55:S55"/>
    <mergeCell ref="V55:W55"/>
    <mergeCell ref="B54:D54"/>
    <mergeCell ref="F54:G54"/>
    <mergeCell ref="J54:K54"/>
    <mergeCell ref="N54:O54"/>
    <mergeCell ref="R54:S54"/>
    <mergeCell ref="V54:W54"/>
    <mergeCell ref="AB57:AC57"/>
    <mergeCell ref="AE57:AG57"/>
    <mergeCell ref="B58:D58"/>
    <mergeCell ref="F58:G58"/>
    <mergeCell ref="J58:K58"/>
    <mergeCell ref="N58:O58"/>
    <mergeCell ref="R58:S58"/>
    <mergeCell ref="V58:W58"/>
    <mergeCell ref="AB58:AC58"/>
    <mergeCell ref="B57:D57"/>
    <mergeCell ref="F57:G57"/>
    <mergeCell ref="J57:K57"/>
    <mergeCell ref="N57:O57"/>
    <mergeCell ref="R57:S57"/>
    <mergeCell ref="V57:W57"/>
    <mergeCell ref="AB60:AC60"/>
    <mergeCell ref="B61:D61"/>
    <mergeCell ref="F61:X61"/>
    <mergeCell ref="AB61:AC61"/>
    <mergeCell ref="B62:C62"/>
    <mergeCell ref="F62:G62"/>
    <mergeCell ref="J62:K62"/>
    <mergeCell ref="N62:O62"/>
    <mergeCell ref="R62:S62"/>
    <mergeCell ref="V62:W62"/>
    <mergeCell ref="B60:C60"/>
    <mergeCell ref="F60:G60"/>
    <mergeCell ref="J60:K60"/>
    <mergeCell ref="N60:O60"/>
    <mergeCell ref="R60:S60"/>
    <mergeCell ref="V60:W60"/>
    <mergeCell ref="B64:P64"/>
    <mergeCell ref="B67:O67"/>
    <mergeCell ref="K69:Y70"/>
    <mergeCell ref="AB62:AC62"/>
    <mergeCell ref="B63:C63"/>
    <mergeCell ref="F63:G63"/>
    <mergeCell ref="J63:K63"/>
    <mergeCell ref="N63:O63"/>
    <mergeCell ref="R63:S63"/>
    <mergeCell ref="V63:W63"/>
    <mergeCell ref="AB63:AC63"/>
  </mergeCells>
  <conditionalFormatting sqref="H13:H30 L13:L30 X13:X30 P13:P31 T13:T31 I30 Q30 U30">
    <cfRule type="cellIs" dxfId="73" priority="1" stopIfTrue="1" operator="equal">
      <formula>0</formula>
    </cfRule>
  </conditionalFormatting>
  <conditionalFormatting sqref="H33:H39 H41:H47">
    <cfRule type="cellIs" dxfId="72" priority="10" stopIfTrue="1" operator="equal">
      <formula>0</formula>
    </cfRule>
  </conditionalFormatting>
  <conditionalFormatting sqref="H34:H42 H44:H51 L33:L51 P33:P51 T33:T51 X33:X51">
    <cfRule type="cellIs" dxfId="71" priority="3" stopIfTrue="1" operator="equal">
      <formula>0</formula>
    </cfRule>
  </conditionalFormatting>
  <conditionalFormatting sqref="H41:H42 H33">
    <cfRule type="cellIs" dxfId="70" priority="9" stopIfTrue="1" operator="equal">
      <formula>0</formula>
    </cfRule>
  </conditionalFormatting>
  <conditionalFormatting sqref="H41:H42 Q44:Q45 U44:U45">
    <cfRule type="cellIs" dxfId="69" priority="6" stopIfTrue="1" operator="equal">
      <formula>0</formula>
    </cfRule>
  </conditionalFormatting>
  <conditionalFormatting sqref="H41:H47">
    <cfRule type="cellIs" dxfId="68" priority="7" stopIfTrue="1" operator="equal">
      <formula>0</formula>
    </cfRule>
  </conditionalFormatting>
  <conditionalFormatting sqref="H48">
    <cfRule type="cellIs" dxfId="67" priority="4" stopIfTrue="1" operator="equal">
      <formula>0</formula>
    </cfRule>
  </conditionalFormatting>
  <conditionalFormatting sqref="Q33:Q42 U33:U42 I33:I50 H42 H44:H45 Q50 U50 H52">
    <cfRule type="cellIs" dxfId="66" priority="2" stopIfTrue="1" operator="equal">
      <formula>0</formula>
    </cfRule>
  </conditionalFormatting>
  <pageMargins left="0.25" right="0.25" top="0.75" bottom="0.75" header="0.3" footer="0.3"/>
  <pageSetup paperSize="9" scale="4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209F-2EE7-4F4B-8D6A-037DD831E1AF}">
  <sheetPr>
    <pageSetUpPr fitToPage="1"/>
  </sheetPr>
  <dimension ref="A1:AI65"/>
  <sheetViews>
    <sheetView view="pageBreakPreview" topLeftCell="B1" zoomScaleNormal="70" zoomScaleSheetLayoutView="100" workbookViewId="0">
      <selection activeCell="N6" sqref="N6:P6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6.59765625" style="209" customWidth="1"/>
    <col min="32" max="32" width="2.09765625" style="209" customWidth="1"/>
    <col min="33" max="33" width="7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126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127</v>
      </c>
      <c r="AF33" s="413"/>
      <c r="AG33" s="343" t="s">
        <v>128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129</v>
      </c>
      <c r="D35" s="429"/>
      <c r="E35" s="112"/>
      <c r="F35" s="430">
        <v>1</v>
      </c>
      <c r="G35" s="431"/>
      <c r="H35" s="223">
        <f t="shared" ref="H35:H40" si="7">((F35)*(F$10/AE$1))</f>
        <v>1</v>
      </c>
      <c r="I35" s="113"/>
      <c r="J35" s="430">
        <v>1</v>
      </c>
      <c r="K35" s="431"/>
      <c r="L35" s="223">
        <f t="shared" ref="L35:L40" si="8">(J35)*(J$10/AE$1)</f>
        <v>1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2</v>
      </c>
      <c r="AA35" s="96"/>
      <c r="AB35" s="418">
        <f>F35*F$8+J35*J$8+N35*N$8+R35*R$8+V35*V$8</f>
        <v>68</v>
      </c>
      <c r="AC35" s="419"/>
      <c r="AD35" s="115"/>
      <c r="AE35" s="228">
        <f>AB35</f>
        <v>68</v>
      </c>
      <c r="AF35" s="91"/>
      <c r="AG35" s="270"/>
      <c r="AH35" s="208"/>
      <c r="AI35" s="208"/>
    </row>
    <row r="36" spans="1:35" ht="24.9" customHeight="1">
      <c r="A36" s="116"/>
      <c r="B36" s="30">
        <v>19</v>
      </c>
      <c r="C36" s="420" t="s">
        <v>131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6">
        <f t="shared" ref="Z36:Z40" si="12">F36+J36+N36+R36+V36</f>
        <v>2</v>
      </c>
      <c r="AA36" s="79"/>
      <c r="AB36" s="418">
        <f t="shared" ref="AB36:AB40" si="13">F36*F$8+J36*J$8+N36*N$8+R36*R$8+V36*V$8</f>
        <v>68</v>
      </c>
      <c r="AC36" s="419"/>
      <c r="AD36" s="115"/>
      <c r="AE36" s="229">
        <f t="shared" ref="AE36:AE38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20</v>
      </c>
      <c r="C37" s="420" t="s">
        <v>132</v>
      </c>
      <c r="D37" s="421"/>
      <c r="E37" s="112"/>
      <c r="F37" s="422">
        <v>4</v>
      </c>
      <c r="G37" s="423"/>
      <c r="H37" s="231">
        <f t="shared" si="7"/>
        <v>4</v>
      </c>
      <c r="I37" s="73"/>
      <c r="J37" s="422">
        <v>4</v>
      </c>
      <c r="K37" s="423"/>
      <c r="L37" s="231">
        <f t="shared" si="8"/>
        <v>4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6">
        <f t="shared" si="12"/>
        <v>8</v>
      </c>
      <c r="AA37" s="79"/>
      <c r="AB37" s="418">
        <f t="shared" si="13"/>
        <v>272</v>
      </c>
      <c r="AC37" s="419"/>
      <c r="AD37" s="115"/>
      <c r="AE37" s="229">
        <f t="shared" si="14"/>
        <v>272</v>
      </c>
      <c r="AF37" s="2"/>
      <c r="AG37" s="230"/>
      <c r="AH37" s="208"/>
      <c r="AI37" s="208"/>
    </row>
    <row r="38" spans="1:35" ht="24.9" customHeight="1">
      <c r="A38" s="116"/>
      <c r="B38" s="30">
        <v>21</v>
      </c>
      <c r="C38" s="420" t="s">
        <v>99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/>
      <c r="S38" s="441"/>
      <c r="T38" s="231">
        <f t="shared" si="10"/>
        <v>0</v>
      </c>
      <c r="U38" s="73"/>
      <c r="V38" s="426"/>
      <c r="W38" s="427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30</v>
      </c>
      <c r="AC38" s="419"/>
      <c r="AD38" s="115"/>
      <c r="AE38" s="229">
        <f t="shared" si="14"/>
        <v>30</v>
      </c>
      <c r="AF38" s="2"/>
      <c r="AG38" s="230"/>
      <c r="AH38" s="208"/>
      <c r="AI38" s="208"/>
    </row>
    <row r="39" spans="1:35" ht="24.9" customHeight="1">
      <c r="A39" s="116"/>
      <c r="B39" s="236">
        <v>22</v>
      </c>
      <c r="C39" s="444" t="s">
        <v>40</v>
      </c>
      <c r="D39" s="445"/>
      <c r="E39" s="112"/>
      <c r="F39" s="280"/>
      <c r="G39" s="281"/>
      <c r="H39" s="233">
        <f t="shared" si="7"/>
        <v>0</v>
      </c>
      <c r="I39" s="73"/>
      <c r="J39" s="446"/>
      <c r="K39" s="447"/>
      <c r="L39" s="231">
        <f t="shared" si="8"/>
        <v>0</v>
      </c>
      <c r="M39" s="74"/>
      <c r="N39" s="446"/>
      <c r="O39" s="447"/>
      <c r="P39" s="231">
        <f t="shared" si="9"/>
        <v>0</v>
      </c>
      <c r="Q39" s="73"/>
      <c r="R39" s="446">
        <v>1</v>
      </c>
      <c r="S39" s="447"/>
      <c r="T39" s="231">
        <f t="shared" si="10"/>
        <v>0.89473684210526316</v>
      </c>
      <c r="U39" s="73"/>
      <c r="V39" s="426"/>
      <c r="W39" s="427"/>
      <c r="X39" s="225"/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 t="shared" ref="AG39:AG40" si="15">AB39</f>
        <v>30</v>
      </c>
      <c r="AH39" s="208"/>
      <c r="AI39" s="208"/>
    </row>
    <row r="40" spans="1:35" ht="24.9" customHeight="1">
      <c r="A40" s="116"/>
      <c r="B40" s="236">
        <v>23</v>
      </c>
      <c r="C40" s="420" t="s">
        <v>130</v>
      </c>
      <c r="D40" s="421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3</v>
      </c>
      <c r="O40" s="441"/>
      <c r="P40" s="231">
        <f t="shared" si="9"/>
        <v>2.6842105263157894</v>
      </c>
      <c r="Q40" s="73"/>
      <c r="R40" s="440">
        <v>4</v>
      </c>
      <c r="S40" s="441"/>
      <c r="T40" s="231">
        <f t="shared" si="10"/>
        <v>3.5789473684210527</v>
      </c>
      <c r="U40" s="73"/>
      <c r="V40" s="455"/>
      <c r="W40" s="456"/>
      <c r="X40" s="237"/>
      <c r="Y40" s="79"/>
      <c r="Z40" s="226">
        <f t="shared" si="12"/>
        <v>7</v>
      </c>
      <c r="AA40" s="79"/>
      <c r="AB40" s="418">
        <f t="shared" si="13"/>
        <v>210</v>
      </c>
      <c r="AC40" s="419"/>
      <c r="AD40" s="115"/>
      <c r="AE40" s="311"/>
      <c r="AF40" s="2"/>
      <c r="AG40" s="230">
        <f t="shared" si="15"/>
        <v>210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6</v>
      </c>
      <c r="G41" s="417"/>
      <c r="H41" s="119"/>
      <c r="I41" s="77"/>
      <c r="J41" s="417">
        <f>SUM(J35:J40)</f>
        <v>6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21</v>
      </c>
      <c r="AA41" s="79"/>
      <c r="AB41" s="454">
        <f>SUM(AB35:AC40)</f>
        <v>678</v>
      </c>
      <c r="AC41" s="530"/>
      <c r="AD41" s="115"/>
      <c r="AE41" s="121">
        <f>SUM(AE35:AE40)</f>
        <v>438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287">
        <v>19</v>
      </c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24</v>
      </c>
      <c r="C44" s="526" t="s">
        <v>133</v>
      </c>
      <c r="D44" s="527"/>
      <c r="E44" s="129"/>
      <c r="F44" s="528">
        <v>3</v>
      </c>
      <c r="G44" s="529"/>
      <c r="H44" s="240">
        <f t="shared" ref="H44:H46" si="16">((F44)*(F$10/AE$1))</f>
        <v>3</v>
      </c>
      <c r="I44" s="73"/>
      <c r="J44" s="528">
        <v>3</v>
      </c>
      <c r="K44" s="529"/>
      <c r="L44" s="240">
        <f t="shared" ref="L44:L46" si="17">(J44)*(J$10/AE$1)</f>
        <v>3</v>
      </c>
      <c r="M44" s="84"/>
      <c r="N44" s="528">
        <v>4</v>
      </c>
      <c r="O44" s="529"/>
      <c r="P44" s="241">
        <f t="shared" ref="P44:P46" si="18">N44*(N$10/AE$1)</f>
        <v>3.5789473684210527</v>
      </c>
      <c r="Q44" s="84"/>
      <c r="R44" s="528">
        <v>4</v>
      </c>
      <c r="S44" s="529"/>
      <c r="T44" s="130">
        <f>R44*(R$10/AE$1)</f>
        <v>3.5789473684210527</v>
      </c>
      <c r="U44" s="84"/>
      <c r="V44" s="525"/>
      <c r="W44" s="525"/>
      <c r="X44" s="131">
        <f>V44*(V$10/AE$1)</f>
        <v>0</v>
      </c>
      <c r="Y44" s="84"/>
      <c r="Z44" s="242">
        <f>F44+J44+N44+R44+V44</f>
        <v>14</v>
      </c>
      <c r="AA44" s="79"/>
      <c r="AB44" s="418">
        <f>F44*F$8+J44*J$8+N44*N$8+R44*R$8+V44*V$8</f>
        <v>444</v>
      </c>
      <c r="AC44" s="419"/>
      <c r="AD44" s="115"/>
      <c r="AE44" s="243">
        <f>F44*F$8+J44*J$8+N44*N$8+R44*R$8</f>
        <v>444</v>
      </c>
      <c r="AF44" s="2"/>
      <c r="AG44" s="245"/>
      <c r="AH44" s="208"/>
      <c r="AI44" s="208"/>
    </row>
    <row r="45" spans="1:35" ht="24.9" customHeight="1">
      <c r="A45"/>
      <c r="B45" s="250">
        <v>25</v>
      </c>
      <c r="C45" s="259" t="s">
        <v>134</v>
      </c>
      <c r="D45" s="260"/>
      <c r="E45" s="129"/>
      <c r="F45" s="467">
        <v>2</v>
      </c>
      <c r="G45" s="468"/>
      <c r="H45" s="251">
        <f t="shared" si="16"/>
        <v>2</v>
      </c>
      <c r="I45" s="73"/>
      <c r="J45" s="467">
        <v>4</v>
      </c>
      <c r="K45" s="468"/>
      <c r="L45" s="252">
        <f t="shared" si="17"/>
        <v>4</v>
      </c>
      <c r="M45" s="84"/>
      <c r="N45" s="467">
        <v>4</v>
      </c>
      <c r="O45" s="468"/>
      <c r="P45" s="249">
        <f t="shared" si="18"/>
        <v>3.5789473684210527</v>
      </c>
      <c r="Q45" s="84"/>
      <c r="R45" s="467">
        <v>4</v>
      </c>
      <c r="S45" s="468"/>
      <c r="T45" s="249">
        <f>R45*(R$10/AE$1)</f>
        <v>3.5789473684210527</v>
      </c>
      <c r="U45" s="84"/>
      <c r="V45" s="391"/>
      <c r="W45" s="391"/>
      <c r="X45" s="132">
        <f>V45*(V$10/AE$1)</f>
        <v>0</v>
      </c>
      <c r="Y45" s="84"/>
      <c r="Z45" s="242">
        <f t="shared" ref="Z45:Z46" si="19">F45+J45+N45+R45+V45</f>
        <v>14</v>
      </c>
      <c r="AA45" s="79"/>
      <c r="AB45" s="418">
        <f t="shared" ref="AB45:AB46" si="20">F45*F$8+J45*J$8+N45*N$8+R45*R$8+V45*V$8</f>
        <v>444</v>
      </c>
      <c r="AC45" s="419"/>
      <c r="AD45" s="115"/>
      <c r="AE45" s="243"/>
      <c r="AF45" s="2"/>
      <c r="AG45" s="254">
        <f>F45*F8+J45*J8+N45*N8+R45*R8</f>
        <v>444</v>
      </c>
      <c r="AH45" s="208"/>
      <c r="AI45" s="208"/>
    </row>
    <row r="46" spans="1:35" ht="24.9" customHeight="1">
      <c r="A46"/>
      <c r="B46" s="258">
        <v>31</v>
      </c>
      <c r="C46" s="476" t="s">
        <v>172</v>
      </c>
      <c r="D46" s="477"/>
      <c r="E46" s="136"/>
      <c r="F46" s="478"/>
      <c r="G46" s="479"/>
      <c r="H46" s="137">
        <f t="shared" si="16"/>
        <v>0</v>
      </c>
      <c r="I46" s="20"/>
      <c r="J46" s="478"/>
      <c r="K46" s="479"/>
      <c r="L46" s="137">
        <f t="shared" si="17"/>
        <v>0</v>
      </c>
      <c r="M46" s="22"/>
      <c r="N46" s="422"/>
      <c r="O46" s="423"/>
      <c r="P46" s="47">
        <f t="shared" si="18"/>
        <v>0</v>
      </c>
      <c r="Q46" s="20"/>
      <c r="R46" s="422"/>
      <c r="S46" s="423"/>
      <c r="T46" s="249">
        <f t="shared" ref="T46" si="21">R46*(R$10/AE$1)</f>
        <v>0</v>
      </c>
      <c r="U46" s="20"/>
      <c r="V46" s="480">
        <v>7</v>
      </c>
      <c r="W46" s="481"/>
      <c r="X46" s="249">
        <f>V46*(V$10/AE$1)</f>
        <v>5.5263157894736841</v>
      </c>
      <c r="Y46" s="134"/>
      <c r="Z46" s="242">
        <f t="shared" si="19"/>
        <v>7</v>
      </c>
      <c r="AA46" s="135"/>
      <c r="AB46" s="418">
        <f t="shared" si="20"/>
        <v>196</v>
      </c>
      <c r="AC46" s="419"/>
      <c r="AD46" s="115"/>
      <c r="AE46" s="473" t="s">
        <v>42</v>
      </c>
      <c r="AF46" s="474"/>
      <c r="AG46" s="475"/>
      <c r="AH46" s="208"/>
      <c r="AI46" s="208"/>
    </row>
    <row r="47" spans="1:35" ht="24.9" customHeight="1">
      <c r="A47"/>
      <c r="B47" s="450" t="s">
        <v>43</v>
      </c>
      <c r="C47" s="450"/>
      <c r="D47" s="451"/>
      <c r="E47" s="118"/>
      <c r="F47" s="416">
        <f>SUM(F44:G46)</f>
        <v>5</v>
      </c>
      <c r="G47" s="417"/>
      <c r="H47" s="76"/>
      <c r="I47" s="77"/>
      <c r="J47" s="417">
        <f>SUM(J44:K46)</f>
        <v>7</v>
      </c>
      <c r="K47" s="417"/>
      <c r="L47" s="78"/>
      <c r="M47" s="79"/>
      <c r="N47" s="417">
        <f>SUM(N44:O46)</f>
        <v>8</v>
      </c>
      <c r="O47" s="417"/>
      <c r="P47" s="78"/>
      <c r="Q47" s="79"/>
      <c r="R47" s="417">
        <f>SUM(R44:S46)</f>
        <v>8</v>
      </c>
      <c r="S47" s="417"/>
      <c r="T47" s="78"/>
      <c r="U47" s="79"/>
      <c r="V47" s="452">
        <v>7</v>
      </c>
      <c r="W47" s="453"/>
      <c r="X47" s="78"/>
      <c r="Y47" s="94"/>
      <c r="Z47" s="82">
        <f>SUM(Z44:Z46)</f>
        <v>35</v>
      </c>
      <c r="AA47" s="93"/>
      <c r="AB47" s="402">
        <f>SUM(AB44:AC46)</f>
        <v>1084</v>
      </c>
      <c r="AC47" s="454"/>
      <c r="AD47" s="115"/>
      <c r="AE47" s="121">
        <f>SUM(AE44:AE46)</f>
        <v>444</v>
      </c>
      <c r="AF47" s="122"/>
      <c r="AG47" s="123">
        <f>SUM(AG44:AG46)</f>
        <v>444</v>
      </c>
      <c r="AH47" s="208"/>
      <c r="AI47" s="208"/>
    </row>
    <row r="48" spans="1:35" ht="18">
      <c r="A48"/>
      <c r="B48" s="138"/>
      <c r="C48" s="138"/>
      <c r="D48" s="138"/>
      <c r="E48" s="125"/>
      <c r="F48" s="139">
        <f>F41+F47</f>
        <v>11</v>
      </c>
      <c r="G48" s="139"/>
      <c r="H48" s="140"/>
      <c r="I48" s="140"/>
      <c r="J48" s="139">
        <f>J41+J47</f>
        <v>13</v>
      </c>
      <c r="K48" s="139"/>
      <c r="L48" s="140"/>
      <c r="M48" s="140"/>
      <c r="N48" s="139">
        <f>N41+N47</f>
        <v>12</v>
      </c>
      <c r="O48" s="139"/>
      <c r="P48" s="140"/>
      <c r="Q48" s="140"/>
      <c r="R48" s="139">
        <f>R41+R47</f>
        <v>13</v>
      </c>
      <c r="S48" s="139"/>
      <c r="T48" s="140"/>
      <c r="U48" s="140"/>
      <c r="V48" s="139" t="e">
        <f ca="1">V41+V47</f>
        <v>#REF!</v>
      </c>
      <c r="W48" s="139"/>
      <c r="X48" s="140"/>
      <c r="Y48" s="140"/>
      <c r="Z48" s="139" t="e">
        <f ca="1">SUM(F48:X48)</f>
        <v>#REF!</v>
      </c>
      <c r="AA48" s="79"/>
      <c r="AB48" s="141"/>
      <c r="AC48" s="141"/>
      <c r="AD48" s="115"/>
      <c r="AE48" s="2"/>
      <c r="AF48" s="2"/>
      <c r="AG48" s="142"/>
      <c r="AH48" s="208"/>
      <c r="AI48" s="208"/>
    </row>
    <row r="49" spans="1:35" ht="19.5" customHeight="1" thickBot="1">
      <c r="A49"/>
      <c r="B49" s="489" t="s">
        <v>44</v>
      </c>
      <c r="C49" s="489"/>
      <c r="D49" s="490"/>
      <c r="E49" s="143"/>
      <c r="F49" s="491">
        <f>F41+F47</f>
        <v>11</v>
      </c>
      <c r="G49" s="492"/>
      <c r="H49" s="93"/>
      <c r="I49" s="79"/>
      <c r="J49" s="492">
        <f>J41+J47</f>
        <v>13</v>
      </c>
      <c r="K49" s="492"/>
      <c r="L49" s="93"/>
      <c r="M49" s="79"/>
      <c r="N49" s="492">
        <f>N41+N47</f>
        <v>12</v>
      </c>
      <c r="O49" s="492"/>
      <c r="P49" s="93"/>
      <c r="Q49" s="79"/>
      <c r="R49" s="492">
        <f>R41+R47</f>
        <v>13</v>
      </c>
      <c r="S49" s="492"/>
      <c r="T49" s="93"/>
      <c r="U49" s="79"/>
      <c r="V49" s="492">
        <f>V47</f>
        <v>7</v>
      </c>
      <c r="W49" s="492"/>
      <c r="X49" s="93"/>
      <c r="Y49" s="94"/>
      <c r="Z49" s="95">
        <f>Z47+Z41</f>
        <v>56</v>
      </c>
      <c r="AA49" s="93"/>
      <c r="AB49" s="486">
        <f>AB41+AB47</f>
        <v>1762</v>
      </c>
      <c r="AC49" s="487"/>
      <c r="AD49" s="115"/>
      <c r="AE49" s="144">
        <f>AE41+AE47</f>
        <v>882</v>
      </c>
      <c r="AF49" s="145"/>
      <c r="AG49" s="146">
        <f>AG41+AG47</f>
        <v>684</v>
      </c>
      <c r="AH49" s="208"/>
      <c r="AI49" s="208"/>
    </row>
    <row r="50" spans="1:35" ht="15" customHeight="1">
      <c r="A50"/>
      <c r="B50" s="84"/>
      <c r="C50" s="488"/>
      <c r="D50" s="488"/>
      <c r="E50" s="147"/>
      <c r="F50" s="411">
        <v>11</v>
      </c>
      <c r="G50" s="411"/>
      <c r="H50" s="125"/>
      <c r="I50" s="125"/>
      <c r="J50" s="411">
        <v>13</v>
      </c>
      <c r="K50" s="411"/>
      <c r="L50" s="125"/>
      <c r="M50" s="125"/>
      <c r="N50" s="411">
        <v>12</v>
      </c>
      <c r="O50" s="411"/>
      <c r="P50" s="125"/>
      <c r="Q50" s="125"/>
      <c r="R50" s="411">
        <v>13</v>
      </c>
      <c r="S50" s="411"/>
      <c r="T50" s="125"/>
      <c r="U50" s="125"/>
      <c r="V50" s="411">
        <v>7</v>
      </c>
      <c r="W50" s="411"/>
      <c r="X50" s="79"/>
      <c r="Y50" s="79"/>
      <c r="Z50" s="148">
        <f>SUM(F50:W50)</f>
        <v>56</v>
      </c>
      <c r="AA50" s="79"/>
      <c r="AB50" s="88"/>
      <c r="AC50" s="88"/>
      <c r="AD50" s="89"/>
      <c r="AE50" s="149">
        <v>765</v>
      </c>
      <c r="AF50" s="2"/>
      <c r="AG50" s="149">
        <f>570+45</f>
        <v>615</v>
      </c>
      <c r="AH50" s="208"/>
      <c r="AI50" s="208"/>
    </row>
    <row r="51" spans="1:35" ht="18">
      <c r="A51"/>
      <c r="B51" s="150"/>
      <c r="C51" s="150"/>
      <c r="D51" s="151" t="s">
        <v>45</v>
      </c>
      <c r="E51" s="152"/>
      <c r="F51" s="482">
        <v>8</v>
      </c>
      <c r="G51" s="482"/>
      <c r="H51" s="153"/>
      <c r="I51" s="153"/>
      <c r="J51" s="482">
        <v>11</v>
      </c>
      <c r="K51" s="482"/>
      <c r="L51" s="153"/>
      <c r="M51" s="153"/>
      <c r="N51" s="482">
        <v>13</v>
      </c>
      <c r="O51" s="482"/>
      <c r="P51" s="153"/>
      <c r="Q51" s="153"/>
      <c r="R51" s="482">
        <v>12</v>
      </c>
      <c r="S51" s="482"/>
      <c r="T51" s="153"/>
      <c r="U51" s="153"/>
      <c r="V51" s="482">
        <v>7</v>
      </c>
      <c r="W51" s="482"/>
      <c r="X51" s="153"/>
      <c r="Y51" s="153"/>
      <c r="Z51" s="154">
        <f>SUM(F51:W51)</f>
        <v>51</v>
      </c>
      <c r="AA51" s="79"/>
      <c r="AB51" s="155"/>
      <c r="AC51" s="155"/>
      <c r="AD51" s="89"/>
      <c r="AE51" s="483">
        <f>AE49+AG49</f>
        <v>1566</v>
      </c>
      <c r="AF51" s="484"/>
      <c r="AG51" s="485"/>
      <c r="AH51" s="208"/>
      <c r="AI51" s="208"/>
    </row>
    <row r="52" spans="1:35" ht="16.5" customHeight="1">
      <c r="A52"/>
      <c r="B52" s="499" t="s">
        <v>46</v>
      </c>
      <c r="C52" s="499"/>
      <c r="D52" s="500"/>
      <c r="E52" s="143"/>
      <c r="F52" s="501">
        <f>F49+F31</f>
        <v>36</v>
      </c>
      <c r="G52" s="502"/>
      <c r="H52" s="156"/>
      <c r="I52" s="157"/>
      <c r="J52" s="502">
        <f>J49+J31</f>
        <v>37</v>
      </c>
      <c r="K52" s="502"/>
      <c r="L52" s="158"/>
      <c r="M52" s="157"/>
      <c r="N52" s="502">
        <f>N49+N31</f>
        <v>36</v>
      </c>
      <c r="O52" s="502"/>
      <c r="P52" s="156"/>
      <c r="Q52" s="157"/>
      <c r="R52" s="502">
        <f>R49+R31</f>
        <v>34</v>
      </c>
      <c r="S52" s="502"/>
      <c r="T52" s="156"/>
      <c r="U52" s="157"/>
      <c r="V52" s="502">
        <f>V49+V31</f>
        <v>28</v>
      </c>
      <c r="W52" s="502"/>
      <c r="X52" s="156"/>
      <c r="Y52" s="159"/>
      <c r="Z52" s="160">
        <f>Z49+Z31</f>
        <v>171</v>
      </c>
      <c r="AA52" s="156"/>
      <c r="AB52" s="493">
        <f>AB49+AB31</f>
        <v>5366</v>
      </c>
      <c r="AC52" s="493"/>
      <c r="AD52" s="161"/>
      <c r="AE52" s="494">
        <f>AE50+AG50</f>
        <v>1380</v>
      </c>
      <c r="AF52" s="495"/>
      <c r="AG52" s="496"/>
      <c r="AH52" s="208"/>
      <c r="AI52" s="208"/>
    </row>
    <row r="53" spans="1:35" ht="16.5" customHeight="1">
      <c r="A53"/>
      <c r="B53" s="497" t="s">
        <v>47</v>
      </c>
      <c r="C53" s="497"/>
      <c r="D53" s="497"/>
      <c r="E53" s="162"/>
      <c r="F53" s="497">
        <v>35</v>
      </c>
      <c r="G53" s="497"/>
      <c r="H53" s="163"/>
      <c r="I53" s="163"/>
      <c r="J53" s="497">
        <v>36</v>
      </c>
      <c r="K53" s="497"/>
      <c r="L53" s="163"/>
      <c r="M53" s="163"/>
      <c r="N53" s="497">
        <v>36</v>
      </c>
      <c r="O53" s="497"/>
      <c r="P53" s="163"/>
      <c r="Q53" s="163"/>
      <c r="R53" s="497">
        <v>35</v>
      </c>
      <c r="S53" s="497"/>
      <c r="T53" s="163"/>
      <c r="U53" s="163"/>
      <c r="V53" s="497">
        <v>29</v>
      </c>
      <c r="W53" s="497"/>
      <c r="X53" s="163"/>
      <c r="Y53" s="164"/>
      <c r="Z53" s="165">
        <f>SUM(F53:V53)</f>
        <v>171</v>
      </c>
      <c r="AA53" s="166"/>
      <c r="AB53" s="498"/>
      <c r="AC53" s="498"/>
      <c r="AD53" s="167"/>
      <c r="AE53" s="168"/>
      <c r="AF53" s="169"/>
      <c r="AG53" s="170"/>
      <c r="AH53" s="208"/>
      <c r="AI53" s="208"/>
    </row>
    <row r="54" spans="1:35" ht="16.5" customHeight="1">
      <c r="A54"/>
      <c r="B54" s="171"/>
      <c r="C54" s="171"/>
      <c r="D54" s="171"/>
      <c r="E54" s="171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86"/>
      <c r="Z54" s="148"/>
      <c r="AA54" s="125"/>
      <c r="AB54" s="167"/>
      <c r="AC54" s="167"/>
      <c r="AD54" s="167"/>
      <c r="AE54" s="66"/>
      <c r="AF54" s="66"/>
      <c r="AG54" s="66"/>
      <c r="AH54" s="208"/>
      <c r="AI54" s="208"/>
    </row>
    <row r="55" spans="1:35" ht="15.75" customHeight="1">
      <c r="A55"/>
      <c r="B55" s="512" t="s">
        <v>48</v>
      </c>
      <c r="C55" s="512"/>
      <c r="D55" s="172"/>
      <c r="E55" s="33"/>
      <c r="F55" s="513">
        <v>2</v>
      </c>
      <c r="G55" s="514"/>
      <c r="H55" s="173">
        <v>2</v>
      </c>
      <c r="I55" s="134"/>
      <c r="J55" s="514">
        <v>2</v>
      </c>
      <c r="K55" s="514"/>
      <c r="L55" s="173">
        <v>2</v>
      </c>
      <c r="M55" s="134"/>
      <c r="N55" s="514">
        <v>2</v>
      </c>
      <c r="O55" s="514"/>
      <c r="P55" s="173">
        <v>1.79</v>
      </c>
      <c r="Q55" s="174"/>
      <c r="R55" s="514">
        <v>2</v>
      </c>
      <c r="S55" s="514"/>
      <c r="T55" s="173">
        <v>2</v>
      </c>
      <c r="U55" s="175"/>
      <c r="V55" s="514">
        <v>2</v>
      </c>
      <c r="W55" s="514"/>
      <c r="X55" s="176">
        <f>(V55)*(V$10/AE$1)</f>
        <v>1.5789473684210527</v>
      </c>
      <c r="Y55" s="11"/>
      <c r="Z55" s="177">
        <v>10</v>
      </c>
      <c r="AA55" s="25"/>
      <c r="AB55" s="503">
        <v>300</v>
      </c>
      <c r="AC55" s="503"/>
      <c r="AD55" s="38"/>
      <c r="AE55" s="178"/>
      <c r="AF55" s="179"/>
      <c r="AG55" s="180"/>
      <c r="AH55" s="208"/>
      <c r="AI55" s="208"/>
    </row>
    <row r="56" spans="1:35" ht="19.5" customHeight="1">
      <c r="A56"/>
      <c r="B56" s="504" t="s">
        <v>49</v>
      </c>
      <c r="C56" s="504"/>
      <c r="D56" s="505"/>
      <c r="E56" s="181"/>
      <c r="F56" s="506" t="s">
        <v>50</v>
      </c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11"/>
      <c r="Z56" s="11"/>
      <c r="AA56" s="25"/>
      <c r="AB56" s="508">
        <v>10</v>
      </c>
      <c r="AC56" s="508"/>
      <c r="AD56" s="38"/>
      <c r="AE56" s="178"/>
      <c r="AF56" s="179"/>
      <c r="AG56" s="180"/>
      <c r="AH56" s="208"/>
      <c r="AI56" s="208"/>
    </row>
    <row r="57" spans="1:35" ht="17.399999999999999">
      <c r="A57"/>
      <c r="B57" s="509" t="s">
        <v>51</v>
      </c>
      <c r="C57" s="509"/>
      <c r="D57" s="72"/>
      <c r="E57" s="33"/>
      <c r="F57" s="510">
        <v>0.5</v>
      </c>
      <c r="G57" s="511"/>
      <c r="H57" s="182"/>
      <c r="I57" s="134"/>
      <c r="J57" s="511">
        <v>0.5</v>
      </c>
      <c r="K57" s="511"/>
      <c r="L57" s="182"/>
      <c r="M57" s="134"/>
      <c r="N57" s="511">
        <v>0.5</v>
      </c>
      <c r="O57" s="511"/>
      <c r="P57" s="182"/>
      <c r="Q57" s="134"/>
      <c r="R57" s="511"/>
      <c r="S57" s="511"/>
      <c r="T57" s="182"/>
      <c r="U57" s="134"/>
      <c r="V57" s="511"/>
      <c r="W57" s="511"/>
      <c r="X57" s="182"/>
      <c r="Y57" s="11"/>
      <c r="Z57" s="183">
        <v>1.5</v>
      </c>
      <c r="AA57" s="25"/>
      <c r="AB57" s="520">
        <v>45</v>
      </c>
      <c r="AC57" s="520"/>
      <c r="AD57" s="161"/>
      <c r="AE57" s="184"/>
      <c r="AF57" s="184"/>
      <c r="AG57" s="184"/>
      <c r="AH57" s="208"/>
      <c r="AI57" s="208"/>
    </row>
    <row r="58" spans="1:35" ht="18.75" customHeight="1">
      <c r="A58"/>
      <c r="B58" s="521" t="s">
        <v>52</v>
      </c>
      <c r="C58" s="521"/>
      <c r="D58" s="185"/>
      <c r="E58" s="186"/>
      <c r="F58" s="522">
        <f>F52+F55+F57</f>
        <v>38.5</v>
      </c>
      <c r="G58" s="522"/>
      <c r="H58" s="187"/>
      <c r="I58" s="134"/>
      <c r="J58" s="522">
        <f>J52+J55+J57</f>
        <v>39.5</v>
      </c>
      <c r="K58" s="522"/>
      <c r="L58" s="187"/>
      <c r="M58" s="134"/>
      <c r="N58" s="523">
        <f>N52+N55+N57</f>
        <v>38.5</v>
      </c>
      <c r="O58" s="523"/>
      <c r="P58" s="218"/>
      <c r="Q58" s="219"/>
      <c r="R58" s="523">
        <f>R52+R55+R57</f>
        <v>36</v>
      </c>
      <c r="S58" s="523"/>
      <c r="T58" s="188"/>
      <c r="U58" s="134"/>
      <c r="V58" s="522">
        <f>V52+V55+V57</f>
        <v>30</v>
      </c>
      <c r="W58" s="522"/>
      <c r="X58" s="187"/>
      <c r="Y58" s="189"/>
      <c r="Z58" s="190">
        <f>F58+J58+N58+R58+V58</f>
        <v>182.5</v>
      </c>
      <c r="AA58" s="25"/>
      <c r="AB58" s="524">
        <f>AB52+AB55+AB57+AB56</f>
        <v>5721</v>
      </c>
      <c r="AC58" s="524"/>
      <c r="AD58" s="38"/>
      <c r="AE58" s="2"/>
      <c r="AF58" s="2"/>
      <c r="AG58" s="2"/>
      <c r="AH58" s="208"/>
      <c r="AI58" s="208"/>
    </row>
    <row r="59" spans="1:35" ht="43.5" customHeight="1" thickBot="1">
      <c r="A59"/>
      <c r="B59" s="515" t="s">
        <v>66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7"/>
      <c r="Q59" s="220"/>
      <c r="R59" s="191"/>
      <c r="S59" s="191"/>
      <c r="T59" s="192"/>
      <c r="U59" s="191"/>
      <c r="V59" s="193"/>
      <c r="W59" s="193"/>
      <c r="X59" s="191"/>
      <c r="Y59" s="191"/>
      <c r="Z59" s="191"/>
      <c r="AA59" s="191"/>
      <c r="AB59" s="191"/>
      <c r="AC59" s="194"/>
      <c r="AD59" s="38"/>
      <c r="AE59" s="2"/>
      <c r="AF59" s="2"/>
      <c r="AG59" s="2"/>
      <c r="AH59" s="208"/>
      <c r="AI59" s="208"/>
    </row>
    <row r="60" spans="1:35" s="209" customFormat="1" ht="15.75" customHeight="1">
      <c r="A60"/>
      <c r="B60" s="195" t="s">
        <v>174</v>
      </c>
      <c r="C60" s="196"/>
      <c r="D60" s="196"/>
      <c r="E60" s="196"/>
      <c r="F60" s="84"/>
      <c r="G60" s="84"/>
      <c r="H60" s="196"/>
      <c r="I60" s="196"/>
      <c r="J60" s="84"/>
      <c r="K60" s="84"/>
      <c r="L60" s="196"/>
      <c r="M60" s="197"/>
      <c r="N60" s="198"/>
      <c r="O60" s="198"/>
      <c r="P60" s="200" t="s">
        <v>127</v>
      </c>
      <c r="Q60" s="221"/>
      <c r="R60" s="196"/>
      <c r="S60" s="196"/>
      <c r="T60" s="200" t="s">
        <v>128</v>
      </c>
      <c r="U60" s="196"/>
      <c r="V60" s="198"/>
      <c r="W60" s="84"/>
      <c r="X60" s="197"/>
      <c r="Y60" s="197"/>
      <c r="Z60" s="196"/>
      <c r="AA60" s="196"/>
      <c r="AB60" s="199"/>
      <c r="AC60" s="199"/>
      <c r="AD60" s="89"/>
      <c r="AE60" s="2"/>
      <c r="AF60" s="2"/>
      <c r="AG60" s="2"/>
    </row>
    <row r="61" spans="1:35" ht="9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6"/>
      <c r="N61" s="84"/>
      <c r="O61" s="84"/>
      <c r="P61" s="196"/>
      <c r="Q61" s="196"/>
      <c r="R61" s="196"/>
      <c r="S61" s="196"/>
      <c r="T61" s="196"/>
      <c r="U61" s="196"/>
      <c r="V61" s="84"/>
      <c r="W61" s="84"/>
      <c r="X61" s="196"/>
      <c r="Y61" s="196"/>
      <c r="Z61" s="196"/>
      <c r="AA61" s="196"/>
      <c r="AB61" s="199"/>
      <c r="AC61" s="199"/>
      <c r="AD61" s="89"/>
      <c r="AE61" s="2"/>
      <c r="AF61" s="2"/>
      <c r="AG61" s="2"/>
    </row>
    <row r="62" spans="1:35" ht="15.75" customHeight="1">
      <c r="A62"/>
      <c r="B62" s="518" t="s">
        <v>178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X62" s="201"/>
      <c r="Y62" s="201"/>
      <c r="Z62" s="202"/>
      <c r="AA62" s="196"/>
      <c r="AB62" s="199"/>
      <c r="AC62" s="199"/>
      <c r="AD62" s="89"/>
      <c r="AE62" s="2"/>
      <c r="AF62" s="2"/>
      <c r="AG62" s="2"/>
    </row>
    <row r="63" spans="1:35" ht="17.399999999999999">
      <c r="A63"/>
      <c r="B63" s="275" t="s">
        <v>179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03"/>
      <c r="P63" s="201"/>
      <c r="Q63" s="201"/>
      <c r="R63" s="201"/>
      <c r="S63" s="201"/>
      <c r="T63" s="201"/>
      <c r="U63" s="201"/>
      <c r="V63" s="201"/>
      <c r="W63" s="20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205"/>
      <c r="C64" s="196"/>
      <c r="D64" s="196"/>
      <c r="E64" s="196"/>
      <c r="F64" s="84"/>
      <c r="G64" s="84"/>
      <c r="H64" s="196"/>
      <c r="I64" s="196"/>
      <c r="J64" s="84"/>
      <c r="K64" s="519" t="s">
        <v>73</v>
      </c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89"/>
      <c r="AE64" s="206"/>
      <c r="AF64" s="2"/>
      <c r="AG64" s="2"/>
    </row>
    <row r="65" spans="1:33" ht="15.75" customHeight="1">
      <c r="A65"/>
      <c r="B65" s="207"/>
      <c r="C65" s="207"/>
      <c r="D65" s="207"/>
      <c r="E65" s="207"/>
      <c r="F65" s="207"/>
      <c r="G65" s="207"/>
      <c r="H65" s="207"/>
      <c r="I65" s="207"/>
      <c r="J65" s="207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</sheetData>
  <mergeCells count="303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0:AC40"/>
    <mergeCell ref="B41:D41"/>
    <mergeCell ref="F41:G41"/>
    <mergeCell ref="J41:K41"/>
    <mergeCell ref="N41:O41"/>
    <mergeCell ref="R41:S41"/>
    <mergeCell ref="V41:W41"/>
    <mergeCell ref="AB41:AC41"/>
    <mergeCell ref="C40:D40"/>
    <mergeCell ref="F40:G40"/>
    <mergeCell ref="J40:K40"/>
    <mergeCell ref="N40:O40"/>
    <mergeCell ref="R40:S40"/>
    <mergeCell ref="V40:W40"/>
    <mergeCell ref="V44:W44"/>
    <mergeCell ref="AB44:AC44"/>
    <mergeCell ref="F45:G45"/>
    <mergeCell ref="J45:K45"/>
    <mergeCell ref="N45:O45"/>
    <mergeCell ref="R45:S45"/>
    <mergeCell ref="V45:W45"/>
    <mergeCell ref="AB45:AC45"/>
    <mergeCell ref="B43:D43"/>
    <mergeCell ref="C44:D44"/>
    <mergeCell ref="F44:G44"/>
    <mergeCell ref="J44:K44"/>
    <mergeCell ref="N44:O44"/>
    <mergeCell ref="R44:S44"/>
    <mergeCell ref="AB46:AC46"/>
    <mergeCell ref="AE46:AG46"/>
    <mergeCell ref="B47:D47"/>
    <mergeCell ref="F47:G47"/>
    <mergeCell ref="J47:K47"/>
    <mergeCell ref="N47:O47"/>
    <mergeCell ref="R47:S47"/>
    <mergeCell ref="V47:W47"/>
    <mergeCell ref="AB47:AC47"/>
    <mergeCell ref="C46:D46"/>
    <mergeCell ref="F46:G46"/>
    <mergeCell ref="J46:K46"/>
    <mergeCell ref="N46:O46"/>
    <mergeCell ref="R46:S46"/>
    <mergeCell ref="V46:W46"/>
    <mergeCell ref="F51:G51"/>
    <mergeCell ref="J51:K51"/>
    <mergeCell ref="N51:O51"/>
    <mergeCell ref="R51:S51"/>
    <mergeCell ref="V51:W51"/>
    <mergeCell ref="AE51:AG51"/>
    <mergeCell ref="AB49:AC49"/>
    <mergeCell ref="C50:D50"/>
    <mergeCell ref="F50:G50"/>
    <mergeCell ref="J50:K50"/>
    <mergeCell ref="N50:O50"/>
    <mergeCell ref="R50:S50"/>
    <mergeCell ref="V50:W50"/>
    <mergeCell ref="B49:D49"/>
    <mergeCell ref="F49:G49"/>
    <mergeCell ref="J49:K49"/>
    <mergeCell ref="N49:O49"/>
    <mergeCell ref="R49:S49"/>
    <mergeCell ref="V49:W49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B52:D52"/>
    <mergeCell ref="F52:G52"/>
    <mergeCell ref="J52:K52"/>
    <mergeCell ref="N52:O52"/>
    <mergeCell ref="R52:S52"/>
    <mergeCell ref="V52:W52"/>
    <mergeCell ref="AB55:AC55"/>
    <mergeCell ref="B56:D56"/>
    <mergeCell ref="F56:X56"/>
    <mergeCell ref="AB56:AC56"/>
    <mergeCell ref="B57:C57"/>
    <mergeCell ref="F57:G57"/>
    <mergeCell ref="J57:K57"/>
    <mergeCell ref="N57:O57"/>
    <mergeCell ref="R57:S57"/>
    <mergeCell ref="V57:W57"/>
    <mergeCell ref="B55:C55"/>
    <mergeCell ref="F55:G55"/>
    <mergeCell ref="J55:K55"/>
    <mergeCell ref="N55:O55"/>
    <mergeCell ref="R55:S55"/>
    <mergeCell ref="V55:W55"/>
    <mergeCell ref="B59:P59"/>
    <mergeCell ref="K64:AC65"/>
    <mergeCell ref="AB57:AC57"/>
    <mergeCell ref="B58:C58"/>
    <mergeCell ref="F58:G58"/>
    <mergeCell ref="J58:K58"/>
    <mergeCell ref="N58:O58"/>
    <mergeCell ref="R58:S58"/>
    <mergeCell ref="V58:W58"/>
    <mergeCell ref="AB58:AC58"/>
    <mergeCell ref="B62:V62"/>
  </mergeCells>
  <conditionalFormatting sqref="H13:H30 L13:L30 X13:X30 P13:P31 T13:T31 I30 Q30 U30 H33 Q33:Q40 U33:U40 I33:I45 H42:H43 Q45 U45 H47">
    <cfRule type="cellIs" dxfId="65" priority="1" stopIfTrue="1" operator="equal">
      <formula>0</formula>
    </cfRule>
  </conditionalFormatting>
  <conditionalFormatting sqref="H33:H40 H42:H46 L33:L40 P33:P40 T33:T46 X33:X46 L42:L46 P42:P46">
    <cfRule type="cellIs" dxfId="64" priority="2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FF74-9605-455C-A3EF-F6E1A85D3F01}">
  <sheetPr>
    <pageSetUpPr fitToPage="1"/>
  </sheetPr>
  <dimension ref="A1:AI67"/>
  <sheetViews>
    <sheetView view="pageBreakPreview" topLeftCell="B1" zoomScale="85" zoomScaleNormal="70" zoomScaleSheetLayoutView="85" workbookViewId="0">
      <selection activeCell="N6" sqref="N6:P6"/>
    </sheetView>
  </sheetViews>
  <sheetFormatPr defaultColWidth="5.69921875" defaultRowHeight="14.4"/>
  <cols>
    <col min="1" max="1" width="5.69921875" style="208"/>
    <col min="2" max="2" width="5.69921875" style="215"/>
    <col min="3" max="3" width="41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1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161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/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 t="shared" si="4"/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0">
        <v>1</v>
      </c>
      <c r="G21" s="381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6">
        <v>2</v>
      </c>
      <c r="W27" s="397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159</v>
      </c>
      <c r="AF33" s="539"/>
      <c r="AG33" s="271" t="s">
        <v>160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150</v>
      </c>
      <c r="D35" s="429"/>
      <c r="E35" s="112"/>
      <c r="F35" s="430">
        <v>4</v>
      </c>
      <c r="G35" s="431"/>
      <c r="H35" s="223">
        <f t="shared" ref="H35:H37" si="7">(F35)*(F$10/AE$1)</f>
        <v>4</v>
      </c>
      <c r="I35" s="113"/>
      <c r="J35" s="430">
        <v>2</v>
      </c>
      <c r="K35" s="431"/>
      <c r="L35" s="223">
        <f t="shared" ref="L35:L37" si="8">J35*(J$10/AE$1)</f>
        <v>2</v>
      </c>
      <c r="M35" s="114"/>
      <c r="N35" s="430"/>
      <c r="O35" s="431"/>
      <c r="P35" s="223">
        <f t="shared" ref="P35:P39" si="9">N35*(N$10/AE$1)</f>
        <v>0</v>
      </c>
      <c r="Q35" s="113"/>
      <c r="R35" s="430"/>
      <c r="S35" s="431"/>
      <c r="T35" s="223">
        <f t="shared" ref="T35:T37" si="10">R35*(R$10/AE$1)</f>
        <v>0</v>
      </c>
      <c r="U35" s="113"/>
      <c r="V35" s="548"/>
      <c r="W35" s="549"/>
      <c r="X35" s="224">
        <f t="shared" ref="X35:X37" si="11">V35*(V$10/AE$1)</f>
        <v>0</v>
      </c>
      <c r="Y35" s="96"/>
      <c r="Z35" s="226">
        <f>F35+J35+N35+R35+V35</f>
        <v>6</v>
      </c>
      <c r="AA35" s="96"/>
      <c r="AB35" s="418">
        <f>F35*F$8+J35*J$8+N35*N$8+R35*R$8+V35*V$8</f>
        <v>204</v>
      </c>
      <c r="AC35" s="419"/>
      <c r="AD35" s="115"/>
      <c r="AE35" s="269">
        <f>AB35</f>
        <v>204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151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5</v>
      </c>
      <c r="AA36" s="79"/>
      <c r="AB36" s="418">
        <f t="shared" ref="AB36:AB39" si="13">F36*F$8+J36*J$8+N36*N$8+R36*R$8+V36*V$8</f>
        <v>162</v>
      </c>
      <c r="AC36" s="419"/>
      <c r="AD36" s="115"/>
      <c r="AE36" s="228">
        <f t="shared" ref="AE36:AE37" si="14">AB36</f>
        <v>162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152</v>
      </c>
      <c r="D37" s="421"/>
      <c r="E37" s="112"/>
      <c r="F37" s="555"/>
      <c r="G37" s="556"/>
      <c r="H37" s="231">
        <f t="shared" si="7"/>
        <v>0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557"/>
      <c r="W37" s="558"/>
      <c r="X37" s="225">
        <f t="shared" si="11"/>
        <v>0</v>
      </c>
      <c r="Y37" s="79"/>
      <c r="Z37" s="226">
        <f t="shared" si="12"/>
        <v>1</v>
      </c>
      <c r="AA37" s="79"/>
      <c r="AB37" s="418">
        <f t="shared" si="13"/>
        <v>34</v>
      </c>
      <c r="AC37" s="419"/>
      <c r="AD37" s="115"/>
      <c r="AE37" s="228">
        <f t="shared" si="14"/>
        <v>34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153</v>
      </c>
      <c r="D38" s="421"/>
      <c r="E38" s="112"/>
      <c r="F38" s="553"/>
      <c r="G38" s="554"/>
      <c r="H38" s="231"/>
      <c r="I38" s="73"/>
      <c r="J38" s="424"/>
      <c r="K38" s="425"/>
      <c r="L38" s="231"/>
      <c r="M38" s="74"/>
      <c r="N38" s="465">
        <v>1</v>
      </c>
      <c r="O38" s="466"/>
      <c r="P38" s="231">
        <f t="shared" si="9"/>
        <v>0.89473684210526316</v>
      </c>
      <c r="Q38" s="73"/>
      <c r="R38" s="465">
        <v>4</v>
      </c>
      <c r="S38" s="466"/>
      <c r="T38" s="36">
        <f t="shared" ref="T38:T39" si="15">(R38)*(R$10/AE$1)</f>
        <v>3.5789473684210527</v>
      </c>
      <c r="U38" s="73"/>
      <c r="V38" s="385"/>
      <c r="W38" s="552"/>
      <c r="X38" s="225"/>
      <c r="Y38" s="79"/>
      <c r="Z38" s="226">
        <f t="shared" si="12"/>
        <v>5</v>
      </c>
      <c r="AA38" s="79"/>
      <c r="AB38" s="418">
        <f t="shared" si="13"/>
        <v>150</v>
      </c>
      <c r="AC38" s="419"/>
      <c r="AD38" s="115"/>
      <c r="AE38" s="228"/>
      <c r="AF38" s="2"/>
      <c r="AG38" s="230">
        <f>AB38</f>
        <v>150</v>
      </c>
      <c r="AH38" s="208"/>
      <c r="AI38" s="208"/>
    </row>
    <row r="39" spans="1:35" ht="24.9" customHeight="1">
      <c r="A39" s="116"/>
      <c r="B39" s="30">
        <v>21</v>
      </c>
      <c r="C39" s="420" t="s">
        <v>40</v>
      </c>
      <c r="D39" s="421"/>
      <c r="E39" s="112"/>
      <c r="F39" s="308"/>
      <c r="G39" s="309"/>
      <c r="H39" s="231"/>
      <c r="I39" s="73"/>
      <c r="J39" s="424"/>
      <c r="K39" s="425"/>
      <c r="L39" s="231"/>
      <c r="M39" s="74"/>
      <c r="N39" s="550">
        <v>1</v>
      </c>
      <c r="O39" s="551"/>
      <c r="P39" s="231">
        <f t="shared" si="9"/>
        <v>0.89473684210526316</v>
      </c>
      <c r="Q39" s="73"/>
      <c r="R39" s="465">
        <v>1</v>
      </c>
      <c r="S39" s="466"/>
      <c r="T39" s="36">
        <f t="shared" si="15"/>
        <v>0.89473684210526316</v>
      </c>
      <c r="U39" s="73"/>
      <c r="V39" s="385"/>
      <c r="W39" s="552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8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SUM(F35:G39)</f>
        <v>5</v>
      </c>
      <c r="G40" s="417"/>
      <c r="H40" s="119"/>
      <c r="I40" s="77"/>
      <c r="J40" s="417">
        <f>SUM(J35:K39)</f>
        <v>5</v>
      </c>
      <c r="K40" s="417"/>
      <c r="L40" s="119"/>
      <c r="M40" s="79"/>
      <c r="N40" s="417">
        <f>SUM(N35:O39)</f>
        <v>4</v>
      </c>
      <c r="O40" s="417"/>
      <c r="P40" s="120"/>
      <c r="Q40" s="79"/>
      <c r="R40" s="417">
        <f>SUM(R38:S39)</f>
        <v>5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19</v>
      </c>
      <c r="AA40" s="79"/>
      <c r="AB40" s="402">
        <f>SUM(AB35:AC39)</f>
        <v>610</v>
      </c>
      <c r="AC40" s="454"/>
      <c r="AD40" s="115"/>
      <c r="AE40" s="121">
        <f>SUM(AE35:AE39)</f>
        <v>430</v>
      </c>
      <c r="AF40" s="122"/>
      <c r="AG40" s="123">
        <f>SUM(AG35:AG39)</f>
        <v>180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25</v>
      </c>
      <c r="C43" s="526" t="s">
        <v>154</v>
      </c>
      <c r="D43" s="527"/>
      <c r="E43" s="129"/>
      <c r="F43" s="461">
        <v>4</v>
      </c>
      <c r="G43" s="462"/>
      <c r="H43" s="300">
        <f t="shared" ref="H43:H48" si="16">(F43)*(F$10/AE$1)</f>
        <v>4</v>
      </c>
      <c r="I43" s="73"/>
      <c r="J43" s="461">
        <v>4</v>
      </c>
      <c r="K43" s="462"/>
      <c r="L43" s="300">
        <f t="shared" ref="L43:L48" si="17">J43*(J$10/AE$1)</f>
        <v>4</v>
      </c>
      <c r="M43" s="84"/>
      <c r="N43" s="528">
        <v>3</v>
      </c>
      <c r="O43" s="529"/>
      <c r="P43" s="241">
        <f t="shared" ref="P43:P48" si="18">N43*(N$10/AE$1)</f>
        <v>2.6842105263157894</v>
      </c>
      <c r="Q43" s="84"/>
      <c r="R43" s="528"/>
      <c r="S43" s="529"/>
      <c r="T43" s="130">
        <f t="shared" ref="T43:T48" si="19">R43*(R$10/AE$1)</f>
        <v>0</v>
      </c>
      <c r="U43" s="84"/>
      <c r="V43" s="559"/>
      <c r="W43" s="560"/>
      <c r="X43" s="303">
        <f t="shared" ref="X43:X48" si="20">V43*(V$10/AE$1)</f>
        <v>0</v>
      </c>
      <c r="Y43" s="84"/>
      <c r="Z43" s="242">
        <f>F43+J43+N43+R43+V43</f>
        <v>11</v>
      </c>
      <c r="AA43" s="79"/>
      <c r="AB43" s="418">
        <f>F43*F$8+J43*J$8+N43*N$8+R43*R$8+V43*V$8</f>
        <v>362</v>
      </c>
      <c r="AC43" s="419"/>
      <c r="AD43" s="115"/>
      <c r="AE43" s="243">
        <f>AB43</f>
        <v>362</v>
      </c>
      <c r="AF43" s="2"/>
      <c r="AG43" s="245"/>
      <c r="AH43" s="208"/>
      <c r="AI43" s="208"/>
    </row>
    <row r="44" spans="1:35" ht="24.9" customHeight="1">
      <c r="A44"/>
      <c r="B44" s="250">
        <v>26</v>
      </c>
      <c r="C44" s="259" t="s">
        <v>155</v>
      </c>
      <c r="D44" s="260"/>
      <c r="E44" s="129"/>
      <c r="F44" s="543">
        <v>1</v>
      </c>
      <c r="G44" s="544"/>
      <c r="H44" s="301">
        <f t="shared" si="16"/>
        <v>1</v>
      </c>
      <c r="I44" s="73"/>
      <c r="J44" s="543">
        <v>2</v>
      </c>
      <c r="K44" s="544"/>
      <c r="L44" s="301">
        <f t="shared" si="17"/>
        <v>2</v>
      </c>
      <c r="M44" s="84"/>
      <c r="N44" s="469">
        <v>3</v>
      </c>
      <c r="O44" s="470"/>
      <c r="P44" s="249">
        <f t="shared" si="18"/>
        <v>2.6842105263157894</v>
      </c>
      <c r="Q44" s="84"/>
      <c r="R44" s="469">
        <v>4</v>
      </c>
      <c r="S44" s="470"/>
      <c r="T44" s="249">
        <f t="shared" si="19"/>
        <v>3.5789473684210527</v>
      </c>
      <c r="U44" s="84"/>
      <c r="V44" s="557"/>
      <c r="W44" s="563"/>
      <c r="X44" s="304">
        <f t="shared" si="20"/>
        <v>0</v>
      </c>
      <c r="Y44" s="84"/>
      <c r="Z44" s="242">
        <f t="shared" ref="Z44:Z48" si="21">F44+J44+N44+R44+V44</f>
        <v>10</v>
      </c>
      <c r="AA44" s="79"/>
      <c r="AB44" s="418">
        <f t="shared" ref="AB44:AB48" si="22">F44*F$8+J44*J$8+N44*N$8+R44*R$8+V44*V$8</f>
        <v>312</v>
      </c>
      <c r="AC44" s="419"/>
      <c r="AD44" s="115"/>
      <c r="AE44" s="243">
        <f>AB44</f>
        <v>312</v>
      </c>
      <c r="AF44" s="2"/>
      <c r="AG44" s="332"/>
      <c r="AH44" s="208"/>
      <c r="AI44" s="208"/>
    </row>
    <row r="45" spans="1:35" ht="24.9" customHeight="1">
      <c r="A45"/>
      <c r="B45" s="255">
        <v>27</v>
      </c>
      <c r="C45" s="259" t="s">
        <v>156</v>
      </c>
      <c r="D45" s="260"/>
      <c r="E45" s="129"/>
      <c r="F45" s="543"/>
      <c r="G45" s="544"/>
      <c r="H45" s="301">
        <f t="shared" si="16"/>
        <v>0</v>
      </c>
      <c r="I45" s="73"/>
      <c r="J45" s="543"/>
      <c r="K45" s="544"/>
      <c r="L45" s="301">
        <f t="shared" si="17"/>
        <v>0</v>
      </c>
      <c r="M45" s="74"/>
      <c r="N45" s="561">
        <v>2</v>
      </c>
      <c r="O45" s="562"/>
      <c r="P45" s="47">
        <f t="shared" si="18"/>
        <v>1.7894736842105263</v>
      </c>
      <c r="Q45" s="73"/>
      <c r="R45" s="561">
        <v>3</v>
      </c>
      <c r="S45" s="562"/>
      <c r="T45" s="47">
        <f t="shared" si="19"/>
        <v>2.6842105263157894</v>
      </c>
      <c r="U45" s="73"/>
      <c r="V45" s="557"/>
      <c r="W45" s="563"/>
      <c r="X45" s="69">
        <f t="shared" si="20"/>
        <v>0</v>
      </c>
      <c r="Y45" s="134"/>
      <c r="Z45" s="242">
        <f t="shared" si="21"/>
        <v>5</v>
      </c>
      <c r="AA45" s="135"/>
      <c r="AB45" s="418">
        <f t="shared" si="22"/>
        <v>150</v>
      </c>
      <c r="AC45" s="419"/>
      <c r="AD45" s="115"/>
      <c r="AE45" s="243"/>
      <c r="AF45" s="2"/>
      <c r="AG45" s="331">
        <f>AB45</f>
        <v>150</v>
      </c>
      <c r="AH45" s="208"/>
      <c r="AI45" s="208"/>
    </row>
    <row r="46" spans="1:35" ht="24.9" customHeight="1">
      <c r="A46"/>
      <c r="B46" s="256">
        <v>28</v>
      </c>
      <c r="C46" s="259" t="s">
        <v>157</v>
      </c>
      <c r="D46" s="260"/>
      <c r="E46" s="129"/>
      <c r="F46" s="424">
        <v>1</v>
      </c>
      <c r="G46" s="425"/>
      <c r="H46" s="301">
        <f t="shared" si="16"/>
        <v>1</v>
      </c>
      <c r="I46" s="73"/>
      <c r="J46" s="424">
        <v>1</v>
      </c>
      <c r="K46" s="425"/>
      <c r="L46" s="301">
        <f t="shared" si="17"/>
        <v>1</v>
      </c>
      <c r="M46" s="74"/>
      <c r="N46" s="322"/>
      <c r="O46" s="323"/>
      <c r="P46" s="47">
        <f t="shared" si="18"/>
        <v>0</v>
      </c>
      <c r="Q46" s="73"/>
      <c r="R46" s="553"/>
      <c r="S46" s="564"/>
      <c r="T46" s="47">
        <f t="shared" si="19"/>
        <v>0</v>
      </c>
      <c r="U46" s="73"/>
      <c r="V46" s="385"/>
      <c r="W46" s="565"/>
      <c r="X46" s="69"/>
      <c r="Y46" s="134"/>
      <c r="Z46" s="242">
        <f t="shared" si="21"/>
        <v>2</v>
      </c>
      <c r="AA46" s="135"/>
      <c r="AB46" s="418">
        <f t="shared" si="22"/>
        <v>68</v>
      </c>
      <c r="AC46" s="419"/>
      <c r="AD46" s="115"/>
      <c r="AE46" s="243">
        <f t="shared" ref="AE46" si="23">AB46</f>
        <v>68</v>
      </c>
      <c r="AF46" s="2"/>
      <c r="AG46" s="246"/>
      <c r="AH46" s="208"/>
      <c r="AI46" s="208"/>
    </row>
    <row r="47" spans="1:35" ht="24.9" customHeight="1">
      <c r="A47"/>
      <c r="B47" s="256">
        <v>29</v>
      </c>
      <c r="C47" s="261" t="s">
        <v>158</v>
      </c>
      <c r="D47" s="262"/>
      <c r="E47" s="129"/>
      <c r="F47" s="424"/>
      <c r="G47" s="425"/>
      <c r="H47" s="301">
        <f t="shared" si="16"/>
        <v>0</v>
      </c>
      <c r="I47" s="73"/>
      <c r="J47" s="424"/>
      <c r="K47" s="425"/>
      <c r="L47" s="301">
        <f t="shared" si="17"/>
        <v>0</v>
      </c>
      <c r="M47" s="74"/>
      <c r="N47" s="566"/>
      <c r="O47" s="567"/>
      <c r="P47" s="47">
        <f t="shared" si="18"/>
        <v>0</v>
      </c>
      <c r="Q47" s="73"/>
      <c r="R47" s="568">
        <v>2</v>
      </c>
      <c r="S47" s="569"/>
      <c r="T47" s="47">
        <f t="shared" si="19"/>
        <v>1.7894736842105263</v>
      </c>
      <c r="U47" s="73"/>
      <c r="V47" s="385"/>
      <c r="W47" s="565"/>
      <c r="X47" s="69"/>
      <c r="Y47" s="134"/>
      <c r="Z47" s="242">
        <f t="shared" si="21"/>
        <v>2</v>
      </c>
      <c r="AA47" s="135"/>
      <c r="AB47" s="418">
        <f t="shared" si="22"/>
        <v>60</v>
      </c>
      <c r="AC47" s="419"/>
      <c r="AD47" s="115"/>
      <c r="AE47" s="244"/>
      <c r="AF47" s="2"/>
      <c r="AG47" s="257">
        <f>AB47</f>
        <v>60</v>
      </c>
      <c r="AH47" s="208"/>
      <c r="AI47" s="208"/>
    </row>
    <row r="48" spans="1:35" ht="24.9" customHeight="1">
      <c r="A48"/>
      <c r="B48" s="258">
        <v>32</v>
      </c>
      <c r="C48" s="476" t="s">
        <v>172</v>
      </c>
      <c r="D48" s="477"/>
      <c r="E48" s="136"/>
      <c r="F48" s="455"/>
      <c r="G48" s="456"/>
      <c r="H48" s="302">
        <f t="shared" si="16"/>
        <v>0</v>
      </c>
      <c r="I48" s="20"/>
      <c r="J48" s="455"/>
      <c r="K48" s="456"/>
      <c r="L48" s="301">
        <f t="shared" si="17"/>
        <v>0</v>
      </c>
      <c r="M48" s="22"/>
      <c r="N48" s="422"/>
      <c r="O48" s="423"/>
      <c r="P48" s="47">
        <f t="shared" si="18"/>
        <v>0</v>
      </c>
      <c r="Q48" s="20"/>
      <c r="R48" s="422"/>
      <c r="S48" s="423"/>
      <c r="T48" s="47">
        <f t="shared" si="19"/>
        <v>0</v>
      </c>
      <c r="U48" s="20"/>
      <c r="V48" s="305">
        <v>7</v>
      </c>
      <c r="W48" s="306"/>
      <c r="X48" s="307">
        <f t="shared" si="20"/>
        <v>5.5263157894736841</v>
      </c>
      <c r="Y48" s="134"/>
      <c r="Z48" s="242">
        <f t="shared" si="21"/>
        <v>7</v>
      </c>
      <c r="AA48" s="135"/>
      <c r="AB48" s="418">
        <f t="shared" si="22"/>
        <v>196</v>
      </c>
      <c r="AC48" s="419"/>
      <c r="AD48" s="115"/>
      <c r="AE48" s="473" t="s">
        <v>42</v>
      </c>
      <c r="AF48" s="474"/>
      <c r="AG48" s="475"/>
      <c r="AH48" s="208"/>
      <c r="AI48" s="208"/>
    </row>
    <row r="49" spans="1:35" ht="24.9" customHeight="1">
      <c r="A49"/>
      <c r="B49" s="450" t="s">
        <v>43</v>
      </c>
      <c r="C49" s="450"/>
      <c r="D49" s="451"/>
      <c r="E49" s="118"/>
      <c r="F49" s="416">
        <f>SUM(F43:G48)</f>
        <v>6</v>
      </c>
      <c r="G49" s="417"/>
      <c r="H49" s="76"/>
      <c r="I49" s="77"/>
      <c r="J49" s="417">
        <f>SUM(J43:K48)</f>
        <v>7</v>
      </c>
      <c r="K49" s="417"/>
      <c r="L49" s="78"/>
      <c r="M49" s="79"/>
      <c r="N49" s="417">
        <f>SUM(N43:O48)</f>
        <v>8</v>
      </c>
      <c r="O49" s="417"/>
      <c r="P49" s="78"/>
      <c r="Q49" s="79"/>
      <c r="R49" s="417">
        <f>SUM(R43:S48)</f>
        <v>9</v>
      </c>
      <c r="S49" s="417"/>
      <c r="T49" s="78"/>
      <c r="U49" s="79"/>
      <c r="V49" s="452">
        <v>7</v>
      </c>
      <c r="W49" s="453"/>
      <c r="X49" s="78"/>
      <c r="Y49" s="94"/>
      <c r="Z49" s="82">
        <f>F49+J49+N49+R49+V49</f>
        <v>37</v>
      </c>
      <c r="AA49" s="93"/>
      <c r="AB49" s="402">
        <f>SUM(AB43:AC48)</f>
        <v>1148</v>
      </c>
      <c r="AC49" s="454"/>
      <c r="AD49" s="115"/>
      <c r="AE49" s="121">
        <f>SUM(AE43:AE48)</f>
        <v>742</v>
      </c>
      <c r="AF49" s="122"/>
      <c r="AG49" s="123">
        <f>SUM(AG43:AG48)</f>
        <v>210</v>
      </c>
      <c r="AH49" s="208"/>
      <c r="AI49" s="208"/>
    </row>
    <row r="50" spans="1:35" ht="18">
      <c r="A50"/>
      <c r="B50" s="138"/>
      <c r="C50" s="138"/>
      <c r="D50" s="138"/>
      <c r="E50" s="125"/>
      <c r="F50" s="139">
        <f>F40+F49</f>
        <v>11</v>
      </c>
      <c r="G50" s="139"/>
      <c r="H50" s="140"/>
      <c r="I50" s="140"/>
      <c r="J50" s="139">
        <f>J40+J49</f>
        <v>12</v>
      </c>
      <c r="K50" s="139"/>
      <c r="L50" s="140"/>
      <c r="M50" s="140"/>
      <c r="N50" s="139">
        <f>N40+N49</f>
        <v>12</v>
      </c>
      <c r="O50" s="139"/>
      <c r="P50" s="140"/>
      <c r="Q50" s="140"/>
      <c r="R50" s="139">
        <f>R40+R49</f>
        <v>14</v>
      </c>
      <c r="S50" s="139"/>
      <c r="T50" s="140"/>
      <c r="U50" s="140"/>
      <c r="V50" s="139" t="e">
        <f ca="1">V40+V49</f>
        <v>#REF!</v>
      </c>
      <c r="W50" s="139"/>
      <c r="X50" s="140"/>
      <c r="Y50" s="140"/>
      <c r="Z50" s="139" t="e">
        <f ca="1">SUM(F50:X50)</f>
        <v>#REF!</v>
      </c>
      <c r="AA50" s="79"/>
      <c r="AB50" s="141"/>
      <c r="AC50" s="141"/>
      <c r="AD50" s="115"/>
      <c r="AE50" s="2"/>
      <c r="AF50" s="2"/>
      <c r="AG50" s="142"/>
      <c r="AH50" s="208"/>
      <c r="AI50" s="208"/>
    </row>
    <row r="51" spans="1:35" ht="19.5" customHeight="1" thickBot="1">
      <c r="A51"/>
      <c r="B51" s="489" t="s">
        <v>44</v>
      </c>
      <c r="C51" s="489"/>
      <c r="D51" s="490"/>
      <c r="E51" s="143"/>
      <c r="F51" s="491">
        <f>F49+F40</f>
        <v>11</v>
      </c>
      <c r="G51" s="492"/>
      <c r="H51" s="93"/>
      <c r="I51" s="79"/>
      <c r="J51" s="492">
        <f>J49+J40</f>
        <v>12</v>
      </c>
      <c r="K51" s="492"/>
      <c r="L51" s="93"/>
      <c r="M51" s="79"/>
      <c r="N51" s="492">
        <f>N49+N40</f>
        <v>12</v>
      </c>
      <c r="O51" s="492"/>
      <c r="P51" s="93"/>
      <c r="Q51" s="79"/>
      <c r="R51" s="492">
        <f>R49+R40</f>
        <v>14</v>
      </c>
      <c r="S51" s="492"/>
      <c r="T51" s="93"/>
      <c r="U51" s="79"/>
      <c r="V51" s="492">
        <f>V49</f>
        <v>7</v>
      </c>
      <c r="W51" s="492"/>
      <c r="X51" s="93"/>
      <c r="Y51" s="94"/>
      <c r="Z51" s="95">
        <f>Z40+Z49</f>
        <v>56</v>
      </c>
      <c r="AA51" s="93"/>
      <c r="AB51" s="486">
        <f>AB40+AB49</f>
        <v>1758</v>
      </c>
      <c r="AC51" s="487"/>
      <c r="AD51" s="115"/>
      <c r="AE51" s="144">
        <f>AE40+AE49</f>
        <v>1172</v>
      </c>
      <c r="AF51" s="145"/>
      <c r="AG51" s="146">
        <f>AG40+AG49</f>
        <v>390</v>
      </c>
      <c r="AH51" s="208"/>
      <c r="AI51" s="208"/>
    </row>
    <row r="52" spans="1:35" ht="15" customHeight="1">
      <c r="A52"/>
      <c r="B52" s="84"/>
      <c r="C52" s="488"/>
      <c r="D52" s="488"/>
      <c r="E52" s="147"/>
      <c r="F52" s="411">
        <v>11</v>
      </c>
      <c r="G52" s="411"/>
      <c r="H52" s="125"/>
      <c r="I52" s="125"/>
      <c r="J52" s="411">
        <v>13</v>
      </c>
      <c r="K52" s="411"/>
      <c r="L52" s="125"/>
      <c r="M52" s="125"/>
      <c r="N52" s="411">
        <v>12</v>
      </c>
      <c r="O52" s="411"/>
      <c r="P52" s="125"/>
      <c r="Q52" s="125"/>
      <c r="R52" s="411">
        <v>13</v>
      </c>
      <c r="S52" s="411"/>
      <c r="T52" s="125"/>
      <c r="U52" s="125"/>
      <c r="V52" s="411">
        <v>7</v>
      </c>
      <c r="W52" s="411"/>
      <c r="X52" s="79"/>
      <c r="Y52" s="79"/>
      <c r="Z52" s="148">
        <f>SUM(F52:W52)</f>
        <v>56</v>
      </c>
      <c r="AA52" s="79"/>
      <c r="AB52" s="88"/>
      <c r="AC52" s="88"/>
      <c r="AD52" s="89"/>
      <c r="AE52" s="149">
        <v>1000</v>
      </c>
      <c r="AF52" s="2"/>
      <c r="AG52" s="149">
        <v>360</v>
      </c>
      <c r="AH52" s="208"/>
      <c r="AI52" s="208"/>
    </row>
    <row r="53" spans="1:35" ht="18">
      <c r="A53"/>
      <c r="B53" s="150"/>
      <c r="C53" s="150"/>
      <c r="D53" s="151" t="s">
        <v>45</v>
      </c>
      <c r="E53" s="152"/>
      <c r="F53" s="482">
        <v>8</v>
      </c>
      <c r="G53" s="482"/>
      <c r="H53" s="153"/>
      <c r="I53" s="153"/>
      <c r="J53" s="482">
        <v>11</v>
      </c>
      <c r="K53" s="482"/>
      <c r="L53" s="153"/>
      <c r="M53" s="153"/>
      <c r="N53" s="482">
        <v>13</v>
      </c>
      <c r="O53" s="482"/>
      <c r="P53" s="153"/>
      <c r="Q53" s="153"/>
      <c r="R53" s="482">
        <v>12</v>
      </c>
      <c r="S53" s="482"/>
      <c r="T53" s="153"/>
      <c r="U53" s="153"/>
      <c r="V53" s="482">
        <v>7</v>
      </c>
      <c r="W53" s="482"/>
      <c r="X53" s="153"/>
      <c r="Y53" s="153"/>
      <c r="Z53" s="154">
        <f>SUM(F53:W53)</f>
        <v>51</v>
      </c>
      <c r="AA53" s="79"/>
      <c r="AB53" s="155"/>
      <c r="AC53" s="155"/>
      <c r="AD53" s="89"/>
      <c r="AE53" s="483">
        <f>AE51+AG51</f>
        <v>1562</v>
      </c>
      <c r="AF53" s="484"/>
      <c r="AG53" s="485"/>
      <c r="AH53" s="208"/>
      <c r="AI53" s="208"/>
    </row>
    <row r="54" spans="1:35" ht="16.5" customHeight="1">
      <c r="A54"/>
      <c r="B54" s="499" t="s">
        <v>46</v>
      </c>
      <c r="C54" s="499"/>
      <c r="D54" s="500"/>
      <c r="E54" s="143"/>
      <c r="F54" s="501">
        <f>F51+F31</f>
        <v>36</v>
      </c>
      <c r="G54" s="502"/>
      <c r="H54" s="156"/>
      <c r="I54" s="157"/>
      <c r="J54" s="502">
        <f>J51+J31</f>
        <v>36</v>
      </c>
      <c r="K54" s="502"/>
      <c r="L54" s="158"/>
      <c r="M54" s="157"/>
      <c r="N54" s="502">
        <f>N51+N40</f>
        <v>16</v>
      </c>
      <c r="O54" s="502"/>
      <c r="P54" s="156"/>
      <c r="Q54" s="157"/>
      <c r="R54" s="502">
        <f>R51+R31</f>
        <v>35</v>
      </c>
      <c r="S54" s="502"/>
      <c r="T54" s="156"/>
      <c r="U54" s="157"/>
      <c r="V54" s="502">
        <f>V51+V31</f>
        <v>28</v>
      </c>
      <c r="W54" s="502"/>
      <c r="X54" s="156"/>
      <c r="Y54" s="159"/>
      <c r="Z54" s="160">
        <f>Z51+Z32</f>
        <v>171</v>
      </c>
      <c r="AA54" s="156"/>
      <c r="AB54" s="493">
        <f>AB51+AB31</f>
        <v>5362</v>
      </c>
      <c r="AC54" s="493"/>
      <c r="AD54" s="161"/>
      <c r="AE54" s="494">
        <f>AE52+AG52</f>
        <v>1360</v>
      </c>
      <c r="AF54" s="495"/>
      <c r="AG54" s="496"/>
      <c r="AH54" s="208"/>
      <c r="AI54" s="208"/>
    </row>
    <row r="55" spans="1:35" ht="16.5" customHeight="1">
      <c r="A55"/>
      <c r="B55" s="497" t="s">
        <v>47</v>
      </c>
      <c r="C55" s="497"/>
      <c r="D55" s="497"/>
      <c r="E55" s="162"/>
      <c r="F55" s="497">
        <v>35</v>
      </c>
      <c r="G55" s="497"/>
      <c r="H55" s="163"/>
      <c r="I55" s="163"/>
      <c r="J55" s="497">
        <v>36</v>
      </c>
      <c r="K55" s="497"/>
      <c r="L55" s="163"/>
      <c r="M55" s="163"/>
      <c r="N55" s="497">
        <v>36</v>
      </c>
      <c r="O55" s="497"/>
      <c r="P55" s="163"/>
      <c r="Q55" s="163"/>
      <c r="R55" s="497">
        <v>35</v>
      </c>
      <c r="S55" s="497"/>
      <c r="T55" s="163"/>
      <c r="U55" s="163"/>
      <c r="V55" s="497">
        <v>29</v>
      </c>
      <c r="W55" s="497"/>
      <c r="X55" s="163"/>
      <c r="Y55" s="164"/>
      <c r="Z55" s="165">
        <f>SUM(F55:V55)</f>
        <v>171</v>
      </c>
      <c r="AA55" s="166"/>
      <c r="AB55" s="498"/>
      <c r="AC55" s="498"/>
      <c r="AD55" s="167"/>
      <c r="AE55" s="168"/>
      <c r="AF55" s="169"/>
      <c r="AG55" s="170"/>
      <c r="AH55" s="208"/>
      <c r="AI55" s="208"/>
    </row>
    <row r="56" spans="1:35" ht="16.5" customHeight="1">
      <c r="A56"/>
      <c r="B56" s="171"/>
      <c r="C56" s="171"/>
      <c r="D56" s="171"/>
      <c r="E56" s="171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86"/>
      <c r="Z56" s="148"/>
      <c r="AA56" s="125"/>
      <c r="AB56" s="167"/>
      <c r="AC56" s="167"/>
      <c r="AD56" s="167"/>
      <c r="AE56" s="66"/>
      <c r="AF56" s="66"/>
      <c r="AG56" s="66"/>
      <c r="AH56" s="208"/>
      <c r="AI56" s="208"/>
    </row>
    <row r="57" spans="1:35" ht="15.75" customHeight="1">
      <c r="A57"/>
      <c r="B57" s="512" t="s">
        <v>48</v>
      </c>
      <c r="C57" s="512"/>
      <c r="D57" s="172"/>
      <c r="E57" s="33"/>
      <c r="F57" s="513">
        <v>2</v>
      </c>
      <c r="G57" s="514"/>
      <c r="H57" s="173">
        <v>2</v>
      </c>
      <c r="I57" s="134"/>
      <c r="J57" s="514">
        <v>2</v>
      </c>
      <c r="K57" s="514"/>
      <c r="L57" s="173">
        <v>2</v>
      </c>
      <c r="M57" s="134"/>
      <c r="N57" s="514">
        <v>2</v>
      </c>
      <c r="O57" s="514"/>
      <c r="P57" s="173">
        <v>1.79</v>
      </c>
      <c r="Q57" s="174"/>
      <c r="R57" s="514">
        <v>2</v>
      </c>
      <c r="S57" s="514"/>
      <c r="T57" s="173">
        <v>1.79</v>
      </c>
      <c r="U57" s="175"/>
      <c r="V57" s="514">
        <v>2</v>
      </c>
      <c r="W57" s="514"/>
      <c r="X57" s="176">
        <f>(V57)*(V$10/AE$1)</f>
        <v>1.5789473684210527</v>
      </c>
      <c r="Y57" s="11"/>
      <c r="Z57" s="177">
        <v>10</v>
      </c>
      <c r="AA57" s="25"/>
      <c r="AB57" s="503">
        <f>F57*F$8+J$8*J57+N57*N$8+R$8*R57+V57*V$8</f>
        <v>312</v>
      </c>
      <c r="AC57" s="503"/>
      <c r="AD57" s="38"/>
      <c r="AE57" s="178"/>
      <c r="AF57" s="179"/>
      <c r="AG57" s="180"/>
      <c r="AH57" s="208"/>
      <c r="AI57" s="208"/>
    </row>
    <row r="58" spans="1:35" ht="19.5" customHeight="1">
      <c r="A58"/>
      <c r="B58" s="504" t="s">
        <v>49</v>
      </c>
      <c r="C58" s="504"/>
      <c r="D58" s="505"/>
      <c r="E58" s="181"/>
      <c r="F58" s="506" t="s">
        <v>50</v>
      </c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11"/>
      <c r="Z58" s="11"/>
      <c r="AA58" s="25"/>
      <c r="AB58" s="503">
        <v>10</v>
      </c>
      <c r="AC58" s="503"/>
      <c r="AD58" s="38"/>
      <c r="AE58" s="178"/>
      <c r="AF58" s="179"/>
      <c r="AG58" s="180"/>
      <c r="AH58" s="208"/>
      <c r="AI58" s="208"/>
    </row>
    <row r="59" spans="1:35" ht="17.399999999999999">
      <c r="A59"/>
      <c r="B59" s="509" t="s">
        <v>51</v>
      </c>
      <c r="C59" s="509"/>
      <c r="D59" s="72"/>
      <c r="E59" s="33"/>
      <c r="F59" s="510">
        <v>0.5</v>
      </c>
      <c r="G59" s="511"/>
      <c r="H59" s="182"/>
      <c r="I59" s="134"/>
      <c r="J59" s="511">
        <v>0.5</v>
      </c>
      <c r="K59" s="511"/>
      <c r="L59" s="182"/>
      <c r="M59" s="134"/>
      <c r="N59" s="511">
        <v>0.5</v>
      </c>
      <c r="O59" s="511"/>
      <c r="P59" s="182"/>
      <c r="Q59" s="134"/>
      <c r="R59" s="511"/>
      <c r="S59" s="511"/>
      <c r="T59" s="182"/>
      <c r="U59" s="134"/>
      <c r="V59" s="511"/>
      <c r="W59" s="511"/>
      <c r="X59" s="182"/>
      <c r="Y59" s="11"/>
      <c r="Z59" s="183">
        <v>1.5</v>
      </c>
      <c r="AA59" s="25"/>
      <c r="AB59" s="503">
        <f t="shared" ref="AB59" si="24">F59*F$8+J$8*J59+N59*N$8+R$8*R59+V59*V$8</f>
        <v>49</v>
      </c>
      <c r="AC59" s="503"/>
      <c r="AD59" s="161"/>
      <c r="AE59" s="184"/>
      <c r="AF59" s="184"/>
      <c r="AG59" s="184"/>
      <c r="AH59" s="208"/>
      <c r="AI59" s="208"/>
    </row>
    <row r="60" spans="1:35" ht="18.75" customHeight="1">
      <c r="A60"/>
      <c r="B60" s="521" t="s">
        <v>52</v>
      </c>
      <c r="C60" s="521"/>
      <c r="D60" s="185"/>
      <c r="E60" s="186"/>
      <c r="F60" s="522">
        <f>F54+F57+F59</f>
        <v>38.5</v>
      </c>
      <c r="G60" s="522"/>
      <c r="H60" s="187"/>
      <c r="I60" s="134"/>
      <c r="J60" s="522">
        <f>J54+J57+J59</f>
        <v>38.5</v>
      </c>
      <c r="K60" s="522"/>
      <c r="L60" s="187"/>
      <c r="M60" s="134"/>
      <c r="N60" s="523">
        <f>N54+N57+N59</f>
        <v>18.5</v>
      </c>
      <c r="O60" s="523"/>
      <c r="P60" s="218"/>
      <c r="Q60" s="219"/>
      <c r="R60" s="523">
        <f>R54+R57+R59</f>
        <v>37</v>
      </c>
      <c r="S60" s="523"/>
      <c r="T60" s="188"/>
      <c r="U60" s="134"/>
      <c r="V60" s="522">
        <f>V54+V57+V59</f>
        <v>30</v>
      </c>
      <c r="W60" s="522"/>
      <c r="X60" s="187"/>
      <c r="Y60" s="189"/>
      <c r="Z60" s="190">
        <f>Z59+Z57+Z54</f>
        <v>182.5</v>
      </c>
      <c r="AA60" s="25"/>
      <c r="AB60" s="503">
        <f>AB59+AB58+AB57+AB54</f>
        <v>5733</v>
      </c>
      <c r="AC60" s="503"/>
      <c r="AD60" s="38"/>
      <c r="AE60" s="2"/>
      <c r="AF60" s="2"/>
      <c r="AG60" s="2"/>
      <c r="AH60" s="208"/>
      <c r="AI60" s="208"/>
    </row>
    <row r="61" spans="1:35" ht="42" customHeight="1" thickBot="1">
      <c r="A61"/>
      <c r="B61" s="515" t="s">
        <v>66</v>
      </c>
      <c r="C61" s="516"/>
      <c r="D61" s="516"/>
      <c r="E61" s="516"/>
      <c r="F61" s="516"/>
      <c r="G61" s="516"/>
      <c r="H61" s="516"/>
      <c r="I61" s="516"/>
      <c r="J61" s="516"/>
      <c r="K61" s="516"/>
      <c r="L61" s="516"/>
      <c r="M61" s="516"/>
      <c r="N61" s="516"/>
      <c r="O61" s="516"/>
      <c r="P61" s="517"/>
      <c r="Q61" s="220"/>
      <c r="R61" s="191"/>
      <c r="S61" s="191"/>
      <c r="T61" s="192"/>
      <c r="U61" s="191"/>
      <c r="V61" s="193"/>
      <c r="W61" s="193"/>
      <c r="X61" s="191"/>
      <c r="Y61" s="191"/>
      <c r="Z61" s="191"/>
      <c r="AA61" s="191"/>
      <c r="AB61" s="191"/>
      <c r="AC61" s="194"/>
      <c r="AD61" s="38"/>
      <c r="AE61" s="2"/>
      <c r="AF61" s="2"/>
      <c r="AG61" s="2"/>
      <c r="AH61" s="208"/>
      <c r="AI61" s="208"/>
    </row>
    <row r="62" spans="1:35" s="209" customFormat="1" ht="15.75" customHeight="1">
      <c r="A62"/>
      <c r="B62" s="195" t="s">
        <v>174</v>
      </c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7"/>
      <c r="N62" s="198"/>
      <c r="O62" s="198"/>
      <c r="P62" s="200" t="s">
        <v>159</v>
      </c>
      <c r="Q62" s="221"/>
      <c r="R62" s="196"/>
      <c r="S62" s="196"/>
      <c r="T62" s="200" t="s">
        <v>160</v>
      </c>
      <c r="U62" s="196"/>
      <c r="V62" s="198"/>
      <c r="W62" s="84"/>
      <c r="X62" s="197"/>
      <c r="Y62" s="197"/>
      <c r="Z62" s="196"/>
      <c r="AA62" s="196"/>
      <c r="AB62" s="199"/>
      <c r="AC62" s="199"/>
      <c r="AD62" s="89"/>
      <c r="AE62" s="2"/>
      <c r="AF62" s="2"/>
      <c r="AG62" s="2"/>
    </row>
    <row r="63" spans="1:35" ht="9" customHeight="1">
      <c r="A63"/>
      <c r="B63" s="195"/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6"/>
      <c r="N63" s="84"/>
      <c r="O63" s="84"/>
      <c r="P63" s="196"/>
      <c r="Q63" s="196"/>
      <c r="R63" s="196"/>
      <c r="S63" s="196"/>
      <c r="T63" s="196"/>
      <c r="U63" s="196"/>
      <c r="V63" s="84"/>
      <c r="W63" s="8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75" customHeight="1">
      <c r="A64"/>
      <c r="B64" s="518" t="s">
        <v>180</v>
      </c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89"/>
      <c r="AE64" s="2"/>
      <c r="AF64" s="2"/>
      <c r="AG64" s="2"/>
    </row>
    <row r="65" spans="1:33" ht="17.399999999999999">
      <c r="A65"/>
      <c r="B65" s="275" t="s">
        <v>181</v>
      </c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03"/>
      <c r="P65" s="201"/>
      <c r="Q65" s="201"/>
      <c r="R65" s="201"/>
      <c r="S65" s="201"/>
      <c r="T65" s="201"/>
      <c r="U65" s="201"/>
      <c r="V65" s="201"/>
      <c r="W65" s="204"/>
      <c r="X65" s="196"/>
      <c r="Y65" s="196"/>
      <c r="Z65" s="196"/>
      <c r="AA65" s="196"/>
      <c r="AB65" s="199"/>
      <c r="AC65" s="199"/>
      <c r="AD65" s="89"/>
      <c r="AE65" s="2"/>
      <c r="AF65" s="2"/>
      <c r="AG65" s="2"/>
    </row>
    <row r="66" spans="1:33" ht="15.6">
      <c r="A66"/>
      <c r="B66" s="205"/>
      <c r="C66" s="196"/>
      <c r="D66" s="196"/>
      <c r="E66" s="196"/>
      <c r="F66" s="84"/>
      <c r="G66" s="84"/>
      <c r="H66" s="196"/>
      <c r="I66" s="196"/>
      <c r="J66" s="84"/>
      <c r="K66" s="519" t="s">
        <v>73</v>
      </c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  <row r="67" spans="1:33" ht="15.6">
      <c r="A67"/>
      <c r="B67" s="207"/>
      <c r="C67" s="207"/>
      <c r="D67" s="207"/>
      <c r="E67" s="207"/>
      <c r="F67" s="207"/>
      <c r="G67" s="207"/>
      <c r="H67" s="207"/>
      <c r="I67" s="207"/>
      <c r="J67" s="207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</sheetData>
  <mergeCells count="312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40:AC40"/>
    <mergeCell ref="B42:D42"/>
    <mergeCell ref="C43:D43"/>
    <mergeCell ref="F43:G43"/>
    <mergeCell ref="J43:K43"/>
    <mergeCell ref="N43:O43"/>
    <mergeCell ref="R43:S43"/>
    <mergeCell ref="V43:W43"/>
    <mergeCell ref="AB43:AC43"/>
    <mergeCell ref="B40:D40"/>
    <mergeCell ref="F40:G40"/>
    <mergeCell ref="J40:K40"/>
    <mergeCell ref="N40:O40"/>
    <mergeCell ref="R40:S40"/>
    <mergeCell ref="V40:W40"/>
    <mergeCell ref="F45:G45"/>
    <mergeCell ref="J45:K45"/>
    <mergeCell ref="N45:O45"/>
    <mergeCell ref="R45:S45"/>
    <mergeCell ref="V45:W45"/>
    <mergeCell ref="AB45:AC45"/>
    <mergeCell ref="F44:G44"/>
    <mergeCell ref="J44:K44"/>
    <mergeCell ref="N44:O44"/>
    <mergeCell ref="R44:S44"/>
    <mergeCell ref="V44:W44"/>
    <mergeCell ref="AB44:AC44"/>
    <mergeCell ref="F46:G46"/>
    <mergeCell ref="J46:K46"/>
    <mergeCell ref="R46:S46"/>
    <mergeCell ref="V46:W46"/>
    <mergeCell ref="AB46:AC46"/>
    <mergeCell ref="F47:G47"/>
    <mergeCell ref="J47:K47"/>
    <mergeCell ref="N47:O47"/>
    <mergeCell ref="R47:S47"/>
    <mergeCell ref="V47:W47"/>
    <mergeCell ref="AE48:AG48"/>
    <mergeCell ref="B49:D49"/>
    <mergeCell ref="F49:G49"/>
    <mergeCell ref="J49:K49"/>
    <mergeCell ref="N49:O49"/>
    <mergeCell ref="R49:S49"/>
    <mergeCell ref="V49:W49"/>
    <mergeCell ref="AB49:AC49"/>
    <mergeCell ref="AB47:AC47"/>
    <mergeCell ref="C48:D48"/>
    <mergeCell ref="F48:G48"/>
    <mergeCell ref="J48:K48"/>
    <mergeCell ref="N48:O48"/>
    <mergeCell ref="R48:S48"/>
    <mergeCell ref="AB48:AC48"/>
    <mergeCell ref="F53:G53"/>
    <mergeCell ref="J53:K53"/>
    <mergeCell ref="N53:O53"/>
    <mergeCell ref="R53:S53"/>
    <mergeCell ref="V53:W53"/>
    <mergeCell ref="AE53:AG53"/>
    <mergeCell ref="AB51:AC51"/>
    <mergeCell ref="C52:D52"/>
    <mergeCell ref="F52:G52"/>
    <mergeCell ref="J52:K52"/>
    <mergeCell ref="N52:O52"/>
    <mergeCell ref="R52:S52"/>
    <mergeCell ref="V52:W52"/>
    <mergeCell ref="B51:D51"/>
    <mergeCell ref="F51:G51"/>
    <mergeCell ref="J51:K51"/>
    <mergeCell ref="N51:O51"/>
    <mergeCell ref="R51:S51"/>
    <mergeCell ref="V51:W51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B54:D54"/>
    <mergeCell ref="F54:G54"/>
    <mergeCell ref="J54:K54"/>
    <mergeCell ref="N54:O54"/>
    <mergeCell ref="R54:S54"/>
    <mergeCell ref="V54:W54"/>
    <mergeCell ref="AB57:AC57"/>
    <mergeCell ref="B58:D58"/>
    <mergeCell ref="F58:X58"/>
    <mergeCell ref="AB58:AC58"/>
    <mergeCell ref="B59:C59"/>
    <mergeCell ref="F59:G59"/>
    <mergeCell ref="J59:K59"/>
    <mergeCell ref="N59:O59"/>
    <mergeCell ref="R59:S59"/>
    <mergeCell ref="V59:W59"/>
    <mergeCell ref="B57:C57"/>
    <mergeCell ref="F57:G57"/>
    <mergeCell ref="J57:K57"/>
    <mergeCell ref="N57:O57"/>
    <mergeCell ref="R57:S57"/>
    <mergeCell ref="V57:W57"/>
    <mergeCell ref="B61:P61"/>
    <mergeCell ref="K66:Y67"/>
    <mergeCell ref="B64:AC64"/>
    <mergeCell ref="AB59:AC59"/>
    <mergeCell ref="B60:C60"/>
    <mergeCell ref="F60:G60"/>
    <mergeCell ref="J60:K60"/>
    <mergeCell ref="N60:O60"/>
    <mergeCell ref="R60:S60"/>
    <mergeCell ref="V60:W60"/>
    <mergeCell ref="AB60:AC60"/>
  </mergeCells>
  <conditionalFormatting sqref="H13:H30 L13:L30 X13:X30 P13:P31 T13:T31 I30 Q30 U30 H33 Q33:Q42 U33:U42 I33:I50 T38:T39 H41:H42 H44:H45 Q44:Q47 U44:U47 H48:H49 Q50 U50 H52">
    <cfRule type="cellIs" dxfId="63" priority="1" stopIfTrue="1" operator="equal">
      <formula>0</formula>
    </cfRule>
  </conditionalFormatting>
  <conditionalFormatting sqref="H33:H51 T33:T51 L33:L51 P33:P51 X33:X51">
    <cfRule type="cellIs" dxfId="62" priority="2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CF31-BC74-46AA-B1B2-7F2BE359A340}">
  <sheetPr>
    <pageSetUpPr fitToPage="1"/>
  </sheetPr>
  <dimension ref="A1:AI71"/>
  <sheetViews>
    <sheetView view="pageBreakPreview" zoomScale="85" zoomScaleNormal="70" zoomScaleSheetLayoutView="85" workbookViewId="0">
      <selection activeCell="N6" sqref="N6:P6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45.5976562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2.1992187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109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79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>V14*(V$10/AE$1)</f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/>
      <c r="C15" s="379"/>
      <c r="D15" s="50" t="s">
        <v>26</v>
      </c>
      <c r="E15" s="33"/>
      <c r="F15" s="385">
        <v>1</v>
      </c>
      <c r="G15" s="380"/>
      <c r="H15" s="34">
        <f t="shared" si="0"/>
        <v>1</v>
      </c>
      <c r="I15" s="20"/>
      <c r="J15" s="385">
        <v>1</v>
      </c>
      <c r="K15" s="380"/>
      <c r="L15" s="35">
        <f t="shared" si="1"/>
        <v>1</v>
      </c>
      <c r="M15" s="22"/>
      <c r="N15" s="386">
        <v>1</v>
      </c>
      <c r="O15" s="387"/>
      <c r="P15" s="36">
        <f t="shared" si="2"/>
        <v>0.89473684210526316</v>
      </c>
      <c r="Q15" s="20"/>
      <c r="R15" s="386">
        <v>1</v>
      </c>
      <c r="S15" s="387"/>
      <c r="T15" s="36">
        <f t="shared" si="3"/>
        <v>0.89473684210526316</v>
      </c>
      <c r="U15" s="20"/>
      <c r="V15" s="386">
        <v>2</v>
      </c>
      <c r="W15" s="387"/>
      <c r="X15" s="36">
        <f>V15*(V$10/AE$1)</f>
        <v>1.5789473684210527</v>
      </c>
      <c r="Y15" s="11"/>
      <c r="Z15" s="24">
        <f t="shared" si="5"/>
        <v>6</v>
      </c>
      <c r="AA15" s="25"/>
      <c r="AB15" s="368">
        <f t="shared" si="6"/>
        <v>184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1</v>
      </c>
      <c r="O18" s="381"/>
      <c r="P18" s="36">
        <f t="shared" si="2"/>
        <v>0.89473684210526316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7</v>
      </c>
      <c r="AA18" s="25"/>
      <c r="AB18" s="368">
        <f t="shared" si="6"/>
        <v>224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72</v>
      </c>
      <c r="D19" s="32"/>
      <c r="E19" s="33"/>
      <c r="F19" s="380">
        <v>1</v>
      </c>
      <c r="G19" s="381"/>
      <c r="H19" s="34">
        <f t="shared" si="0"/>
        <v>1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6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3</v>
      </c>
      <c r="AA19" s="25"/>
      <c r="AB19" s="368">
        <f t="shared" si="6"/>
        <v>98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1" t="s">
        <v>22</v>
      </c>
      <c r="D21" s="32"/>
      <c r="E21" s="33"/>
      <c r="F21" s="385">
        <v>1</v>
      </c>
      <c r="G21" s="380"/>
      <c r="H21" s="34">
        <f t="shared" si="0"/>
        <v>1</v>
      </c>
      <c r="I21" s="20"/>
      <c r="J21" s="385">
        <v>1</v>
      </c>
      <c r="K21" s="380"/>
      <c r="L21" s="35">
        <f t="shared" si="1"/>
        <v>1</v>
      </c>
      <c r="M21" s="22"/>
      <c r="N21" s="385">
        <v>1</v>
      </c>
      <c r="O21" s="380"/>
      <c r="P21" s="36">
        <f t="shared" si="2"/>
        <v>0.89473684210526316</v>
      </c>
      <c r="Q21" s="20"/>
      <c r="R21" s="385">
        <v>1</v>
      </c>
      <c r="S21" s="380"/>
      <c r="T21" s="34">
        <f t="shared" si="3"/>
        <v>0.89473684210526316</v>
      </c>
      <c r="U21" s="20"/>
      <c r="V21" s="385"/>
      <c r="W21" s="380"/>
      <c r="X21" s="36"/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39" t="s">
        <v>20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42" t="s">
        <v>21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0">
        <v>12</v>
      </c>
      <c r="C25" s="39" t="s">
        <v>86</v>
      </c>
      <c r="D25" s="40"/>
      <c r="E25" s="18"/>
      <c r="F25" s="380">
        <v>1</v>
      </c>
      <c r="G25" s="381"/>
      <c r="H25" s="34">
        <f t="shared" si="0"/>
        <v>1</v>
      </c>
      <c r="I25" s="20"/>
      <c r="J25" s="381">
        <v>1</v>
      </c>
      <c r="K25" s="381"/>
      <c r="L25" s="35">
        <f t="shared" si="1"/>
        <v>1</v>
      </c>
      <c r="M25" s="22"/>
      <c r="N25" s="381">
        <v>1</v>
      </c>
      <c r="O25" s="381"/>
      <c r="P25" s="36">
        <f t="shared" si="2"/>
        <v>0.89473684210526316</v>
      </c>
      <c r="Q25" s="20"/>
      <c r="R25" s="381"/>
      <c r="S25" s="381"/>
      <c r="T25" s="36">
        <f t="shared" si="3"/>
        <v>0</v>
      </c>
      <c r="U25" s="20"/>
      <c r="V25" s="381"/>
      <c r="W25" s="381"/>
      <c r="X25" s="36">
        <f t="shared" si="4"/>
        <v>0</v>
      </c>
      <c r="Y25" s="11"/>
      <c r="Z25" s="24">
        <f t="shared" si="5"/>
        <v>3</v>
      </c>
      <c r="AA25" s="25"/>
      <c r="AB25" s="368">
        <f t="shared" si="6"/>
        <v>98</v>
      </c>
      <c r="AC25" s="368"/>
      <c r="AD25" s="38"/>
      <c r="AE25" s="27"/>
      <c r="AF25" s="2"/>
      <c r="AG25" s="29"/>
    </row>
    <row r="26" spans="1:35" ht="24.9" customHeight="1" thickBot="1">
      <c r="A26"/>
      <c r="B26" s="388">
        <v>13</v>
      </c>
      <c r="C26" s="389" t="s">
        <v>24</v>
      </c>
      <c r="D26" s="43" t="s">
        <v>25</v>
      </c>
      <c r="E26" s="44"/>
      <c r="F26" s="390">
        <v>2</v>
      </c>
      <c r="G26" s="391"/>
      <c r="H26" s="45">
        <f t="shared" si="0"/>
        <v>2</v>
      </c>
      <c r="I26" s="20"/>
      <c r="J26" s="391">
        <v>2</v>
      </c>
      <c r="K26" s="391"/>
      <c r="L26" s="46">
        <f t="shared" si="1"/>
        <v>2</v>
      </c>
      <c r="M26" s="20"/>
      <c r="N26" s="391">
        <v>3</v>
      </c>
      <c r="O26" s="391"/>
      <c r="P26" s="47">
        <f t="shared" si="2"/>
        <v>2.6842105263157894</v>
      </c>
      <c r="Q26" s="20"/>
      <c r="R26" s="391">
        <v>3</v>
      </c>
      <c r="S26" s="391"/>
      <c r="T26" s="47">
        <f t="shared" si="3"/>
        <v>2.6842105263157894</v>
      </c>
      <c r="U26" s="20"/>
      <c r="V26" s="392">
        <v>4</v>
      </c>
      <c r="W26" s="393"/>
      <c r="X26" s="133">
        <f t="shared" si="4"/>
        <v>3.1578947368421053</v>
      </c>
      <c r="Y26" s="11"/>
      <c r="Z26" s="24">
        <f t="shared" si="5"/>
        <v>14</v>
      </c>
      <c r="AA26" s="25"/>
      <c r="AB26" s="368">
        <f t="shared" si="6"/>
        <v>428</v>
      </c>
      <c r="AC26" s="368"/>
      <c r="AD26" s="38"/>
      <c r="AE26" s="27"/>
      <c r="AF26" s="49"/>
      <c r="AG26" s="29"/>
    </row>
    <row r="27" spans="1:35" ht="24.9" customHeight="1" thickBot="1">
      <c r="A27"/>
      <c r="B27" s="388"/>
      <c r="C27" s="38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53"/>
      <c r="N27" s="395">
        <v>1</v>
      </c>
      <c r="O27" s="395"/>
      <c r="P27" s="55">
        <f t="shared" si="2"/>
        <v>0.89473684210526316</v>
      </c>
      <c r="Q27" s="53"/>
      <c r="R27" s="395">
        <v>1</v>
      </c>
      <c r="S27" s="395"/>
      <c r="T27" s="56">
        <f t="shared" si="3"/>
        <v>0.89473684210526316</v>
      </c>
      <c r="U27" s="53"/>
      <c r="V27" s="395">
        <v>2</v>
      </c>
      <c r="W27" s="395"/>
      <c r="X27" s="55">
        <f t="shared" si="4"/>
        <v>1.5789473684210527</v>
      </c>
      <c r="Y27" s="57"/>
      <c r="Z27" s="24">
        <f t="shared" si="5"/>
        <v>6</v>
      </c>
      <c r="AA27" s="58"/>
      <c r="AB27" s="368">
        <f t="shared" si="6"/>
        <v>184</v>
      </c>
      <c r="AC27" s="368"/>
      <c r="AD27" s="38"/>
      <c r="AE27" s="27"/>
      <c r="AF27" s="49"/>
      <c r="AG27" s="29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16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110</v>
      </c>
      <c r="AF33" s="539"/>
      <c r="AG33" s="271" t="s">
        <v>111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112</v>
      </c>
      <c r="D35" s="429"/>
      <c r="E35" s="112"/>
      <c r="F35" s="430">
        <v>2</v>
      </c>
      <c r="G35" s="431"/>
      <c r="H35" s="223">
        <f t="shared" ref="H35:H42" si="7">((F35)*(F$10/AE$1))</f>
        <v>2</v>
      </c>
      <c r="I35" s="113"/>
      <c r="J35" s="430">
        <v>1</v>
      </c>
      <c r="K35" s="431"/>
      <c r="L35" s="223">
        <f t="shared" ref="L35:L42" si="8">(J35)*(J$10/AE$1)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(R35)*(R$10/AE$1)</f>
        <v>0</v>
      </c>
      <c r="U35" s="113"/>
      <c r="V35" s="541"/>
      <c r="W35" s="433"/>
      <c r="X35" s="224">
        <f t="shared" ref="X35:X39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113</v>
      </c>
      <c r="D36" s="421"/>
      <c r="E36" s="112"/>
      <c r="F36" s="422"/>
      <c r="G36" s="423"/>
      <c r="H36" s="231">
        <f t="shared" si="7"/>
        <v>0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540"/>
      <c r="W36" s="443"/>
      <c r="X36" s="225">
        <f t="shared" si="11"/>
        <v>0</v>
      </c>
      <c r="Y36" s="79"/>
      <c r="Z36" s="226">
        <f t="shared" ref="Z36:Z42" si="12">F36+J36+N36+R36+V36</f>
        <v>2</v>
      </c>
      <c r="AA36" s="79"/>
      <c r="AB36" s="418">
        <f t="shared" ref="AB36:AB42" si="13">F36*F$8+J36*J$8+N36*N$8+R36*R$8+V36*V$8</f>
        <v>68</v>
      </c>
      <c r="AC36" s="419"/>
      <c r="AD36" s="115"/>
      <c r="AE36" s="228">
        <f t="shared" ref="AE36:AE39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114</v>
      </c>
      <c r="D37" s="421"/>
      <c r="E37" s="112"/>
      <c r="F37" s="422">
        <v>1</v>
      </c>
      <c r="G37" s="423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4"/>
      <c r="S37" s="425"/>
      <c r="T37" s="232">
        <f t="shared" si="10"/>
        <v>0</v>
      </c>
      <c r="U37" s="73"/>
      <c r="V37" s="542"/>
      <c r="W37" s="427"/>
      <c r="X37" s="225"/>
      <c r="Y37" s="79"/>
      <c r="Z37" s="226">
        <f t="shared" si="12"/>
        <v>2</v>
      </c>
      <c r="AA37" s="79"/>
      <c r="AB37" s="418">
        <f t="shared" si="13"/>
        <v>68</v>
      </c>
      <c r="AC37" s="419"/>
      <c r="AD37" s="115"/>
      <c r="AE37" s="228">
        <f t="shared" si="14"/>
        <v>68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115</v>
      </c>
      <c r="D38" s="421"/>
      <c r="E38" s="112"/>
      <c r="F38" s="422">
        <v>2</v>
      </c>
      <c r="G38" s="423"/>
      <c r="H38" s="231">
        <f t="shared" si="7"/>
        <v>2</v>
      </c>
      <c r="I38" s="73"/>
      <c r="J38" s="422"/>
      <c r="K38" s="423"/>
      <c r="L38" s="231">
        <f t="shared" si="8"/>
        <v>0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540"/>
      <c r="W38" s="443"/>
      <c r="X38" s="225">
        <f t="shared" si="11"/>
        <v>0</v>
      </c>
      <c r="Y38" s="79"/>
      <c r="Z38" s="226">
        <f t="shared" si="12"/>
        <v>2</v>
      </c>
      <c r="AA38" s="79"/>
      <c r="AB38" s="418">
        <f t="shared" si="13"/>
        <v>68</v>
      </c>
      <c r="AC38" s="419"/>
      <c r="AD38" s="115"/>
      <c r="AE38" s="228">
        <f t="shared" si="14"/>
        <v>68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116</v>
      </c>
      <c r="D39" s="421"/>
      <c r="E39" s="112"/>
      <c r="F39" s="434"/>
      <c r="G39" s="435"/>
      <c r="H39" s="233">
        <f t="shared" si="7"/>
        <v>0</v>
      </c>
      <c r="I39" s="73"/>
      <c r="J39" s="436">
        <v>2</v>
      </c>
      <c r="K39" s="437"/>
      <c r="L39" s="231">
        <f t="shared" si="8"/>
        <v>2</v>
      </c>
      <c r="M39" s="74"/>
      <c r="N39" s="440"/>
      <c r="O39" s="441"/>
      <c r="P39" s="231">
        <f t="shared" si="9"/>
        <v>0</v>
      </c>
      <c r="Q39" s="73"/>
      <c r="R39" s="440"/>
      <c r="S39" s="441"/>
      <c r="T39" s="231">
        <f t="shared" si="10"/>
        <v>0</v>
      </c>
      <c r="U39" s="73"/>
      <c r="V39" s="426"/>
      <c r="W39" s="427"/>
      <c r="X39" s="225">
        <f t="shared" si="11"/>
        <v>0</v>
      </c>
      <c r="Y39" s="79"/>
      <c r="Z39" s="226">
        <f t="shared" si="12"/>
        <v>2</v>
      </c>
      <c r="AA39" s="79"/>
      <c r="AB39" s="418">
        <f t="shared" si="13"/>
        <v>68</v>
      </c>
      <c r="AC39" s="419"/>
      <c r="AD39" s="115"/>
      <c r="AE39" s="228">
        <f t="shared" si="14"/>
        <v>68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444" t="s">
        <v>117</v>
      </c>
      <c r="D40" s="445"/>
      <c r="E40" s="112"/>
      <c r="F40" s="280"/>
      <c r="G40" s="281"/>
      <c r="H40" s="233">
        <f t="shared" si="7"/>
        <v>0</v>
      </c>
      <c r="I40" s="73"/>
      <c r="J40" s="446"/>
      <c r="K40" s="447"/>
      <c r="L40" s="231">
        <f t="shared" si="8"/>
        <v>0</v>
      </c>
      <c r="M40" s="74"/>
      <c r="N40" s="446">
        <v>2</v>
      </c>
      <c r="O40" s="447"/>
      <c r="P40" s="231">
        <f t="shared" si="9"/>
        <v>1.7894736842105263</v>
      </c>
      <c r="Q40" s="73"/>
      <c r="R40" s="446">
        <v>2</v>
      </c>
      <c r="S40" s="447"/>
      <c r="T40" s="231">
        <f t="shared" si="10"/>
        <v>1.7894736842105263</v>
      </c>
      <c r="U40" s="73"/>
      <c r="V40" s="426"/>
      <c r="W40" s="427"/>
      <c r="X40" s="225"/>
      <c r="Y40" s="79"/>
      <c r="Z40" s="226">
        <f t="shared" si="12"/>
        <v>4</v>
      </c>
      <c r="AA40" s="79"/>
      <c r="AB40" s="418">
        <f t="shared" si="13"/>
        <v>120</v>
      </c>
      <c r="AC40" s="419"/>
      <c r="AD40" s="115"/>
      <c r="AE40" s="229"/>
      <c r="AF40" s="2"/>
      <c r="AG40" s="230">
        <f t="shared" ref="AG40:AG42" si="15">AB40</f>
        <v>120</v>
      </c>
      <c r="AH40" s="208"/>
      <c r="AI40" s="208"/>
    </row>
    <row r="41" spans="1:35" ht="24.9" customHeight="1">
      <c r="A41" s="116"/>
      <c r="B41" s="236">
        <v>23</v>
      </c>
      <c r="C41" s="420" t="s">
        <v>118</v>
      </c>
      <c r="D41" s="421"/>
      <c r="E41" s="112"/>
      <c r="F41" s="434"/>
      <c r="G41" s="435"/>
      <c r="H41" s="233">
        <f t="shared" si="7"/>
        <v>0</v>
      </c>
      <c r="I41" s="73"/>
      <c r="J41" s="440"/>
      <c r="K41" s="441"/>
      <c r="L41" s="231">
        <f t="shared" si="8"/>
        <v>0</v>
      </c>
      <c r="M41" s="74"/>
      <c r="N41" s="440">
        <v>2</v>
      </c>
      <c r="O41" s="441"/>
      <c r="P41" s="231">
        <f t="shared" si="9"/>
        <v>1.7894736842105263</v>
      </c>
      <c r="Q41" s="73"/>
      <c r="R41" s="440">
        <v>2</v>
      </c>
      <c r="S41" s="441"/>
      <c r="T41" s="231">
        <f t="shared" si="10"/>
        <v>1.7894736842105263</v>
      </c>
      <c r="U41" s="73"/>
      <c r="V41" s="442"/>
      <c r="W41" s="443"/>
      <c r="X41" s="225"/>
      <c r="Y41" s="79"/>
      <c r="Z41" s="226">
        <f t="shared" si="12"/>
        <v>4</v>
      </c>
      <c r="AA41" s="79"/>
      <c r="AB41" s="418">
        <f t="shared" si="13"/>
        <v>120</v>
      </c>
      <c r="AC41" s="419"/>
      <c r="AD41" s="115"/>
      <c r="AE41" s="229"/>
      <c r="AF41" s="2"/>
      <c r="AG41" s="230">
        <f t="shared" si="15"/>
        <v>120</v>
      </c>
      <c r="AH41" s="208"/>
      <c r="AI41" s="208"/>
    </row>
    <row r="42" spans="1:35" ht="24.9" customHeight="1">
      <c r="A42" s="116"/>
      <c r="B42" s="236">
        <v>24</v>
      </c>
      <c r="C42" s="444" t="s">
        <v>119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1</v>
      </c>
      <c r="S42" s="447"/>
      <c r="T42" s="231">
        <f t="shared" si="10"/>
        <v>0.89473684210526316</v>
      </c>
      <c r="U42" s="73"/>
      <c r="V42" s="480"/>
      <c r="W42" s="481"/>
      <c r="X42" s="237"/>
      <c r="Y42" s="79"/>
      <c r="Z42" s="226">
        <f t="shared" si="12"/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6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5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20</v>
      </c>
      <c r="AA43" s="79"/>
      <c r="AB43" s="454">
        <f>SUM(AB35:AC42)</f>
        <v>644</v>
      </c>
      <c r="AC43" s="530"/>
      <c r="AD43" s="115"/>
      <c r="AE43" s="121">
        <f>SUM(AE35:AE42)</f>
        <v>374</v>
      </c>
      <c r="AF43" s="122"/>
      <c r="AG43" s="123">
        <f>SUM(AG35:AG42)</f>
        <v>270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287">
        <v>19</v>
      </c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526" t="s">
        <v>120</v>
      </c>
      <c r="D46" s="527"/>
      <c r="E46" s="129"/>
      <c r="F46" s="528">
        <v>1</v>
      </c>
      <c r="G46" s="529"/>
      <c r="H46" s="240">
        <f t="shared" ref="H46:H52" si="16">((F46)*(F$10/AE$1))</f>
        <v>1</v>
      </c>
      <c r="I46" s="73"/>
      <c r="J46" s="461">
        <v>2</v>
      </c>
      <c r="K46" s="462"/>
      <c r="L46" s="300">
        <f t="shared" ref="L46:L52" si="17">(J46)*(J$10/AE$1)</f>
        <v>2</v>
      </c>
      <c r="M46" s="84"/>
      <c r="N46" s="528">
        <v>1</v>
      </c>
      <c r="O46" s="529"/>
      <c r="P46" s="241">
        <f t="shared" ref="P46:P52" si="18">N46*(N$10/AE$1)</f>
        <v>0.89473684210526316</v>
      </c>
      <c r="Q46" s="84"/>
      <c r="R46" s="528"/>
      <c r="S46" s="529"/>
      <c r="T46" s="130">
        <f>R46*(R$10/AE$1)</f>
        <v>0</v>
      </c>
      <c r="U46" s="84"/>
      <c r="V46" s="525"/>
      <c r="W46" s="525"/>
      <c r="X46" s="131">
        <f>V46*(V$10/AE$1)</f>
        <v>0</v>
      </c>
      <c r="Y46" s="84"/>
      <c r="Z46" s="242">
        <f>F46+J46+N46+R46+V46</f>
        <v>4</v>
      </c>
      <c r="AA46" s="79"/>
      <c r="AB46" s="418">
        <f>F46*F$8+J46*J$8+N46*N$8+R46*R$8+V35*V$8</f>
        <v>132</v>
      </c>
      <c r="AC46" s="419"/>
      <c r="AD46" s="115"/>
      <c r="AE46" s="243">
        <f>AB46</f>
        <v>132</v>
      </c>
      <c r="AF46" s="2"/>
      <c r="AG46" s="245"/>
      <c r="AH46" s="208"/>
      <c r="AI46" s="208"/>
    </row>
    <row r="47" spans="1:35" ht="24.9" customHeight="1">
      <c r="A47"/>
      <c r="B47" s="250">
        <v>26</v>
      </c>
      <c r="C47" s="259" t="s">
        <v>121</v>
      </c>
      <c r="D47" s="260"/>
      <c r="E47" s="129"/>
      <c r="F47" s="467">
        <v>2</v>
      </c>
      <c r="G47" s="468"/>
      <c r="H47" s="251">
        <f t="shared" si="16"/>
        <v>2</v>
      </c>
      <c r="I47" s="73"/>
      <c r="J47" s="543">
        <v>2</v>
      </c>
      <c r="K47" s="544"/>
      <c r="L47" s="301">
        <f t="shared" si="17"/>
        <v>2</v>
      </c>
      <c r="M47" s="84"/>
      <c r="N47" s="467"/>
      <c r="O47" s="468"/>
      <c r="P47" s="249">
        <f t="shared" si="18"/>
        <v>0</v>
      </c>
      <c r="Q47" s="84"/>
      <c r="R47" s="467"/>
      <c r="S47" s="468"/>
      <c r="T47" s="249">
        <f>R47*(R$10/AE$1)</f>
        <v>0</v>
      </c>
      <c r="U47" s="84"/>
      <c r="V47" s="391"/>
      <c r="W47" s="391"/>
      <c r="X47" s="132">
        <f>V47*(V$10/AE$1)</f>
        <v>0</v>
      </c>
      <c r="Y47" s="84"/>
      <c r="Z47" s="242">
        <f t="shared" ref="Z47:Z52" si="19">F47+J47+N47+R47+V47</f>
        <v>4</v>
      </c>
      <c r="AA47" s="79"/>
      <c r="AB47" s="418">
        <f t="shared" ref="AB47:AB51" si="20">F47*F$8+J47*J$8+N47*N$8+R47*R$8+V36*V$8</f>
        <v>136</v>
      </c>
      <c r="AC47" s="419"/>
      <c r="AD47" s="115"/>
      <c r="AE47" s="243">
        <f t="shared" ref="AE47:AE49" si="21">AB47</f>
        <v>136</v>
      </c>
      <c r="AF47" s="2"/>
      <c r="AG47" s="254"/>
      <c r="AH47" s="208"/>
      <c r="AI47" s="208"/>
    </row>
    <row r="48" spans="1:35" ht="24.9" customHeight="1">
      <c r="A48"/>
      <c r="B48" s="290">
        <v>27</v>
      </c>
      <c r="C48" s="259" t="s">
        <v>122</v>
      </c>
      <c r="D48" s="260"/>
      <c r="E48" s="129"/>
      <c r="F48" s="424"/>
      <c r="G48" s="425"/>
      <c r="H48" s="247">
        <f t="shared" si="16"/>
        <v>0</v>
      </c>
      <c r="I48" s="73"/>
      <c r="J48" s="424">
        <v>2</v>
      </c>
      <c r="K48" s="425"/>
      <c r="L48" s="301">
        <f t="shared" si="17"/>
        <v>2</v>
      </c>
      <c r="M48" s="84"/>
      <c r="N48" s="424">
        <v>1</v>
      </c>
      <c r="O48" s="425"/>
      <c r="P48" s="47">
        <f t="shared" si="18"/>
        <v>0.89473684210526316</v>
      </c>
      <c r="Q48" s="84"/>
      <c r="R48" s="282"/>
      <c r="S48" s="283"/>
      <c r="T48" s="249">
        <f t="shared" ref="T48:T52" si="22">R48*(R$10/AE$1)</f>
        <v>0</v>
      </c>
      <c r="U48" s="84"/>
      <c r="V48" s="279"/>
      <c r="W48" s="291"/>
      <c r="X48" s="132"/>
      <c r="Y48" s="84"/>
      <c r="Z48" s="242">
        <f t="shared" si="19"/>
        <v>3</v>
      </c>
      <c r="AA48" s="79"/>
      <c r="AB48" s="418">
        <f t="shared" si="20"/>
        <v>98</v>
      </c>
      <c r="AC48" s="419"/>
      <c r="AD48" s="115"/>
      <c r="AE48" s="243">
        <f t="shared" si="21"/>
        <v>98</v>
      </c>
      <c r="AF48" s="2"/>
      <c r="AG48" s="254"/>
      <c r="AH48" s="208"/>
      <c r="AI48" s="208"/>
    </row>
    <row r="49" spans="1:35" ht="24.9" customHeight="1">
      <c r="A49"/>
      <c r="B49" s="255">
        <v>28</v>
      </c>
      <c r="C49" s="259" t="s">
        <v>123</v>
      </c>
      <c r="D49" s="260"/>
      <c r="E49" s="129"/>
      <c r="F49" s="467">
        <v>3</v>
      </c>
      <c r="G49" s="468"/>
      <c r="H49" s="247">
        <f t="shared" si="16"/>
        <v>3</v>
      </c>
      <c r="I49" s="73"/>
      <c r="J49" s="543">
        <v>1</v>
      </c>
      <c r="K49" s="544"/>
      <c r="L49" s="301">
        <f t="shared" si="17"/>
        <v>1</v>
      </c>
      <c r="M49" s="74"/>
      <c r="N49" s="422"/>
      <c r="O49" s="423"/>
      <c r="P49" s="47">
        <f t="shared" si="18"/>
        <v>0</v>
      </c>
      <c r="Q49" s="73"/>
      <c r="R49" s="422"/>
      <c r="S49" s="423"/>
      <c r="T49" s="249">
        <f t="shared" si="22"/>
        <v>0</v>
      </c>
      <c r="U49" s="73"/>
      <c r="V49" s="391"/>
      <c r="W49" s="391"/>
      <c r="X49" s="133">
        <f>V49*(V$10/AE$1)</f>
        <v>0</v>
      </c>
      <c r="Y49" s="134"/>
      <c r="Z49" s="242">
        <f t="shared" si="19"/>
        <v>4</v>
      </c>
      <c r="AA49" s="135"/>
      <c r="AB49" s="418">
        <f t="shared" si="20"/>
        <v>136</v>
      </c>
      <c r="AC49" s="419"/>
      <c r="AD49" s="115"/>
      <c r="AE49" s="243">
        <f t="shared" si="21"/>
        <v>136</v>
      </c>
      <c r="AF49" s="2"/>
      <c r="AG49" s="246"/>
      <c r="AH49" s="208"/>
      <c r="AI49" s="208"/>
    </row>
    <row r="50" spans="1:35" ht="24.9" customHeight="1">
      <c r="A50"/>
      <c r="B50" s="256">
        <v>29</v>
      </c>
      <c r="C50" s="261" t="s">
        <v>124</v>
      </c>
      <c r="D50" s="262"/>
      <c r="E50" s="136"/>
      <c r="F50" s="426"/>
      <c r="G50" s="545"/>
      <c r="H50" s="137">
        <f t="shared" si="16"/>
        <v>0</v>
      </c>
      <c r="I50" s="20"/>
      <c r="J50" s="442"/>
      <c r="K50" s="443"/>
      <c r="L50" s="301">
        <f t="shared" si="17"/>
        <v>0</v>
      </c>
      <c r="M50" s="22"/>
      <c r="N50" s="546">
        <v>3</v>
      </c>
      <c r="O50" s="547"/>
      <c r="P50" s="47">
        <f t="shared" si="18"/>
        <v>2.6842105263157894</v>
      </c>
      <c r="Q50" s="20"/>
      <c r="R50" s="546">
        <v>4</v>
      </c>
      <c r="S50" s="547"/>
      <c r="T50" s="249">
        <f t="shared" si="22"/>
        <v>3.5789473684210527</v>
      </c>
      <c r="U50" s="20"/>
      <c r="V50" s="263"/>
      <c r="W50" s="264"/>
      <c r="X50" s="47">
        <f>V50*(V$10/AE$1)</f>
        <v>0</v>
      </c>
      <c r="Y50" s="134"/>
      <c r="Z50" s="242">
        <f t="shared" si="19"/>
        <v>7</v>
      </c>
      <c r="AA50" s="135"/>
      <c r="AB50" s="418">
        <f t="shared" si="20"/>
        <v>210</v>
      </c>
      <c r="AC50" s="419"/>
      <c r="AD50" s="115"/>
      <c r="AE50" s="244"/>
      <c r="AF50" s="2"/>
      <c r="AG50" s="257">
        <f>F50*F$8+J50*J$8+N50*N$8+R50*R$8</f>
        <v>210</v>
      </c>
      <c r="AH50" s="208"/>
      <c r="AI50" s="208"/>
    </row>
    <row r="51" spans="1:35" ht="24.9" customHeight="1">
      <c r="A51"/>
      <c r="B51" s="256">
        <v>30</v>
      </c>
      <c r="C51" s="261" t="s">
        <v>125</v>
      </c>
      <c r="D51" s="262"/>
      <c r="E51" s="136"/>
      <c r="F51" s="335"/>
      <c r="G51" s="336"/>
      <c r="H51" s="137">
        <f t="shared" si="16"/>
        <v>0</v>
      </c>
      <c r="I51" s="20"/>
      <c r="J51" s="442"/>
      <c r="K51" s="443"/>
      <c r="L51" s="301">
        <f t="shared" si="17"/>
        <v>0</v>
      </c>
      <c r="M51" s="22"/>
      <c r="N51" s="446">
        <v>3</v>
      </c>
      <c r="O51" s="447"/>
      <c r="P51" s="47">
        <f t="shared" si="18"/>
        <v>2.6842105263157894</v>
      </c>
      <c r="Q51" s="20"/>
      <c r="R51" s="446">
        <v>4</v>
      </c>
      <c r="S51" s="447"/>
      <c r="T51" s="249">
        <f t="shared" si="22"/>
        <v>3.5789473684210527</v>
      </c>
      <c r="U51" s="20"/>
      <c r="V51" s="263"/>
      <c r="W51" s="264"/>
      <c r="X51" s="47"/>
      <c r="Y51" s="134"/>
      <c r="Z51" s="242">
        <f t="shared" si="19"/>
        <v>7</v>
      </c>
      <c r="AA51" s="135"/>
      <c r="AB51" s="418">
        <f t="shared" si="20"/>
        <v>210</v>
      </c>
      <c r="AC51" s="419"/>
      <c r="AD51" s="115"/>
      <c r="AE51" s="244"/>
      <c r="AF51" s="2"/>
      <c r="AG51" s="257">
        <f t="shared" ref="AG51" si="23">F51*F$8+J51*J$8+N51*N$8+R51*R$8</f>
        <v>210</v>
      </c>
      <c r="AH51" s="208"/>
      <c r="AI51" s="208"/>
    </row>
    <row r="52" spans="1:35" ht="24.9" customHeight="1">
      <c r="A52"/>
      <c r="B52" s="258">
        <v>31</v>
      </c>
      <c r="C52" s="476" t="s">
        <v>172</v>
      </c>
      <c r="D52" s="477"/>
      <c r="E52" s="136"/>
      <c r="F52" s="478"/>
      <c r="G52" s="479"/>
      <c r="H52" s="137">
        <f t="shared" si="16"/>
        <v>0</v>
      </c>
      <c r="I52" s="20"/>
      <c r="J52" s="455"/>
      <c r="K52" s="456"/>
      <c r="L52" s="302">
        <f t="shared" si="17"/>
        <v>0</v>
      </c>
      <c r="M52" s="22"/>
      <c r="N52" s="422"/>
      <c r="O52" s="423"/>
      <c r="P52" s="47">
        <f t="shared" si="18"/>
        <v>0</v>
      </c>
      <c r="Q52" s="20"/>
      <c r="R52" s="422"/>
      <c r="S52" s="423"/>
      <c r="T52" s="249">
        <f t="shared" si="22"/>
        <v>0</v>
      </c>
      <c r="U52" s="20"/>
      <c r="V52" s="480">
        <v>7</v>
      </c>
      <c r="W52" s="481"/>
      <c r="X52" s="249">
        <f>V52*(V$10/AE$1)</f>
        <v>5.5263157894736841</v>
      </c>
      <c r="Y52" s="134"/>
      <c r="Z52" s="242">
        <f t="shared" si="19"/>
        <v>7</v>
      </c>
      <c r="AA52" s="135"/>
      <c r="AB52" s="418">
        <f>V52*V8</f>
        <v>196</v>
      </c>
      <c r="AC52" s="419"/>
      <c r="AD52" s="115"/>
      <c r="AE52" s="473" t="s">
        <v>42</v>
      </c>
      <c r="AF52" s="474"/>
      <c r="AG52" s="475"/>
      <c r="AH52" s="208"/>
      <c r="AI52" s="208"/>
    </row>
    <row r="53" spans="1:35" ht="24.9" customHeight="1">
      <c r="A53"/>
      <c r="B53" s="450" t="s">
        <v>43</v>
      </c>
      <c r="C53" s="450"/>
      <c r="D53" s="451"/>
      <c r="E53" s="118"/>
      <c r="F53" s="416">
        <f>SUM(F46:G52)</f>
        <v>6</v>
      </c>
      <c r="G53" s="417"/>
      <c r="H53" s="76"/>
      <c r="I53" s="77"/>
      <c r="J53" s="417">
        <f>SUM(J46:K52)</f>
        <v>7</v>
      </c>
      <c r="K53" s="417"/>
      <c r="L53" s="78"/>
      <c r="M53" s="79"/>
      <c r="N53" s="417">
        <f>SUM(N46:O52)</f>
        <v>8</v>
      </c>
      <c r="O53" s="417"/>
      <c r="P53" s="78"/>
      <c r="Q53" s="79"/>
      <c r="R53" s="417">
        <f>SUM(R46:S52)</f>
        <v>8</v>
      </c>
      <c r="S53" s="417"/>
      <c r="T53" s="78"/>
      <c r="U53" s="79"/>
      <c r="V53" s="452">
        <v>7</v>
      </c>
      <c r="W53" s="453"/>
      <c r="X53" s="78"/>
      <c r="Y53" s="94"/>
      <c r="Z53" s="82">
        <f>SUM(Z46:Z52)</f>
        <v>36</v>
      </c>
      <c r="AA53" s="93"/>
      <c r="AB53" s="402">
        <f>SUM(AB46:AC52)</f>
        <v>1118</v>
      </c>
      <c r="AC53" s="454"/>
      <c r="AD53" s="115"/>
      <c r="AE53" s="121">
        <f>SUM(AE46:AE52)</f>
        <v>502</v>
      </c>
      <c r="AF53" s="122"/>
      <c r="AG53" s="123">
        <f>SUM(AG46:AG52)</f>
        <v>420</v>
      </c>
      <c r="AH53" s="208"/>
      <c r="AI53" s="208"/>
    </row>
    <row r="54" spans="1:35" ht="18">
      <c r="A54"/>
      <c r="B54" s="138"/>
      <c r="C54" s="138"/>
      <c r="D54" s="138"/>
      <c r="E54" s="125"/>
      <c r="F54" s="139">
        <f>F43+F53</f>
        <v>11</v>
      </c>
      <c r="G54" s="139"/>
      <c r="H54" s="140"/>
      <c r="I54" s="140"/>
      <c r="J54" s="139">
        <f>J43+J53</f>
        <v>13</v>
      </c>
      <c r="K54" s="139"/>
      <c r="L54" s="140"/>
      <c r="M54" s="140"/>
      <c r="N54" s="139">
        <f>N43+N53</f>
        <v>12</v>
      </c>
      <c r="O54" s="139"/>
      <c r="P54" s="140"/>
      <c r="Q54" s="140"/>
      <c r="R54" s="139">
        <f>R43+R53</f>
        <v>13</v>
      </c>
      <c r="S54" s="139"/>
      <c r="T54" s="140"/>
      <c r="U54" s="140"/>
      <c r="V54" s="139" t="e">
        <f ca="1">V43+V53</f>
        <v>#REF!</v>
      </c>
      <c r="W54" s="139"/>
      <c r="X54" s="140"/>
      <c r="Y54" s="140"/>
      <c r="Z54" s="139" t="e">
        <f ca="1">SUM(F54:X54)</f>
        <v>#REF!</v>
      </c>
      <c r="AA54" s="79"/>
      <c r="AB54" s="141"/>
      <c r="AC54" s="141"/>
      <c r="AD54" s="115"/>
      <c r="AE54" s="2"/>
      <c r="AF54" s="2"/>
      <c r="AG54" s="142"/>
      <c r="AH54" s="208"/>
      <c r="AI54" s="208"/>
    </row>
    <row r="55" spans="1:35" ht="19.5" customHeight="1" thickBot="1">
      <c r="A55"/>
      <c r="B55" s="489" t="s">
        <v>44</v>
      </c>
      <c r="C55" s="489"/>
      <c r="D55" s="490"/>
      <c r="E55" s="143"/>
      <c r="F55" s="491">
        <f>F43+F53</f>
        <v>11</v>
      </c>
      <c r="G55" s="492"/>
      <c r="H55" s="93"/>
      <c r="I55" s="79"/>
      <c r="J55" s="492">
        <f>J43+J53</f>
        <v>13</v>
      </c>
      <c r="K55" s="492"/>
      <c r="L55" s="93"/>
      <c r="M55" s="79"/>
      <c r="N55" s="492">
        <f>N43+N53</f>
        <v>12</v>
      </c>
      <c r="O55" s="492"/>
      <c r="P55" s="93"/>
      <c r="Q55" s="79"/>
      <c r="R55" s="492">
        <f>R43+R53</f>
        <v>13</v>
      </c>
      <c r="S55" s="492"/>
      <c r="T55" s="93"/>
      <c r="U55" s="79"/>
      <c r="V55" s="492">
        <f>V53</f>
        <v>7</v>
      </c>
      <c r="W55" s="492"/>
      <c r="X55" s="93"/>
      <c r="Y55" s="94"/>
      <c r="Z55" s="95">
        <f>Z53+Z43</f>
        <v>56</v>
      </c>
      <c r="AA55" s="93"/>
      <c r="AB55" s="486">
        <f>AB43+AB53</f>
        <v>1762</v>
      </c>
      <c r="AC55" s="487"/>
      <c r="AD55" s="115"/>
      <c r="AE55" s="144">
        <f>AE43+AE53</f>
        <v>876</v>
      </c>
      <c r="AF55" s="145"/>
      <c r="AG55" s="146">
        <f>AG43+AG53</f>
        <v>690</v>
      </c>
      <c r="AH55" s="208"/>
      <c r="AI55" s="208"/>
    </row>
    <row r="56" spans="1:35" ht="15" customHeight="1">
      <c r="A56"/>
      <c r="B56" s="84"/>
      <c r="C56" s="488"/>
      <c r="D56" s="488"/>
      <c r="E56" s="147"/>
      <c r="F56" s="411">
        <v>11</v>
      </c>
      <c r="G56" s="411"/>
      <c r="H56" s="125"/>
      <c r="I56" s="125"/>
      <c r="J56" s="411">
        <v>13</v>
      </c>
      <c r="K56" s="411"/>
      <c r="L56" s="125"/>
      <c r="M56" s="125"/>
      <c r="N56" s="411">
        <v>12</v>
      </c>
      <c r="O56" s="411"/>
      <c r="P56" s="125"/>
      <c r="Q56" s="125"/>
      <c r="R56" s="411">
        <v>13</v>
      </c>
      <c r="S56" s="411"/>
      <c r="T56" s="125"/>
      <c r="U56" s="125"/>
      <c r="V56" s="411">
        <v>7</v>
      </c>
      <c r="W56" s="411"/>
      <c r="X56" s="79"/>
      <c r="Y56" s="79"/>
      <c r="Z56" s="148">
        <f>SUM(F56:W56)</f>
        <v>56</v>
      </c>
      <c r="AA56" s="79"/>
      <c r="AB56" s="88"/>
      <c r="AC56" s="88"/>
      <c r="AD56" s="89"/>
      <c r="AE56" s="149">
        <v>705</v>
      </c>
      <c r="AF56" s="2"/>
      <c r="AG56" s="149">
        <f>540+150</f>
        <v>690</v>
      </c>
      <c r="AH56" s="208"/>
      <c r="AI56" s="208"/>
    </row>
    <row r="57" spans="1:35" ht="18">
      <c r="A57"/>
      <c r="B57" s="150"/>
      <c r="C57" s="150"/>
      <c r="D57" s="151" t="s">
        <v>45</v>
      </c>
      <c r="E57" s="152"/>
      <c r="F57" s="482">
        <v>8</v>
      </c>
      <c r="G57" s="482"/>
      <c r="H57" s="153"/>
      <c r="I57" s="153"/>
      <c r="J57" s="482">
        <v>11</v>
      </c>
      <c r="K57" s="482"/>
      <c r="L57" s="153"/>
      <c r="M57" s="153"/>
      <c r="N57" s="482">
        <v>13</v>
      </c>
      <c r="O57" s="482"/>
      <c r="P57" s="153"/>
      <c r="Q57" s="153"/>
      <c r="R57" s="482">
        <v>12</v>
      </c>
      <c r="S57" s="482"/>
      <c r="T57" s="153"/>
      <c r="U57" s="153"/>
      <c r="V57" s="482">
        <v>7</v>
      </c>
      <c r="W57" s="482"/>
      <c r="X57" s="153"/>
      <c r="Y57" s="153"/>
      <c r="Z57" s="154">
        <f>SUM(F57:W57)</f>
        <v>51</v>
      </c>
      <c r="AA57" s="79"/>
      <c r="AB57" s="155"/>
      <c r="AC57" s="155"/>
      <c r="AD57" s="89"/>
      <c r="AE57" s="483">
        <f>AE55+AG55</f>
        <v>1566</v>
      </c>
      <c r="AF57" s="484"/>
      <c r="AG57" s="485"/>
      <c r="AH57" s="208"/>
      <c r="AI57" s="208"/>
    </row>
    <row r="58" spans="1:35" ht="16.5" customHeight="1">
      <c r="A58"/>
      <c r="B58" s="499" t="s">
        <v>46</v>
      </c>
      <c r="C58" s="499"/>
      <c r="D58" s="500"/>
      <c r="E58" s="143"/>
      <c r="F58" s="501">
        <f>F55+F31</f>
        <v>36</v>
      </c>
      <c r="G58" s="502"/>
      <c r="H58" s="156"/>
      <c r="I58" s="157"/>
      <c r="J58" s="502">
        <f>J55+J31</f>
        <v>37</v>
      </c>
      <c r="K58" s="502"/>
      <c r="L58" s="158"/>
      <c r="M58" s="157"/>
      <c r="N58" s="502">
        <f>N55+N31</f>
        <v>36</v>
      </c>
      <c r="O58" s="502"/>
      <c r="P58" s="156"/>
      <c r="Q58" s="157"/>
      <c r="R58" s="502">
        <f>R55+R31</f>
        <v>34</v>
      </c>
      <c r="S58" s="502"/>
      <c r="T58" s="156"/>
      <c r="U58" s="157"/>
      <c r="V58" s="502">
        <f>V55+V31</f>
        <v>28</v>
      </c>
      <c r="W58" s="502"/>
      <c r="X58" s="156"/>
      <c r="Y58" s="159"/>
      <c r="Z58" s="160">
        <f>Z55+Z31</f>
        <v>171</v>
      </c>
      <c r="AA58" s="156"/>
      <c r="AB58" s="493">
        <f>AB55+AB31</f>
        <v>5366</v>
      </c>
      <c r="AC58" s="493"/>
      <c r="AD58" s="161"/>
      <c r="AE58" s="494">
        <f>AE56+AG56</f>
        <v>1395</v>
      </c>
      <c r="AF58" s="495"/>
      <c r="AG58" s="496"/>
      <c r="AH58" s="208"/>
      <c r="AI58" s="208"/>
    </row>
    <row r="59" spans="1:35" ht="16.5" customHeight="1">
      <c r="A59"/>
      <c r="B59" s="497" t="s">
        <v>47</v>
      </c>
      <c r="C59" s="497"/>
      <c r="D59" s="497"/>
      <c r="E59" s="162"/>
      <c r="F59" s="497">
        <v>35</v>
      </c>
      <c r="G59" s="497"/>
      <c r="H59" s="163"/>
      <c r="I59" s="163"/>
      <c r="J59" s="497">
        <v>36</v>
      </c>
      <c r="K59" s="497"/>
      <c r="L59" s="163"/>
      <c r="M59" s="163"/>
      <c r="N59" s="497">
        <v>36</v>
      </c>
      <c r="O59" s="497"/>
      <c r="P59" s="163"/>
      <c r="Q59" s="163"/>
      <c r="R59" s="497">
        <v>35</v>
      </c>
      <c r="S59" s="497"/>
      <c r="T59" s="163"/>
      <c r="U59" s="163"/>
      <c r="V59" s="497">
        <v>29</v>
      </c>
      <c r="W59" s="497"/>
      <c r="X59" s="163"/>
      <c r="Y59" s="164"/>
      <c r="Z59" s="165">
        <f>SUM(F59:V59)</f>
        <v>171</v>
      </c>
      <c r="AA59" s="166"/>
      <c r="AB59" s="498"/>
      <c r="AC59" s="498"/>
      <c r="AD59" s="167"/>
      <c r="AE59" s="168"/>
      <c r="AF59" s="169"/>
      <c r="AG59" s="170"/>
      <c r="AH59" s="208"/>
      <c r="AI59" s="208"/>
    </row>
    <row r="60" spans="1:35" ht="16.5" customHeight="1">
      <c r="A60"/>
      <c r="B60" s="171"/>
      <c r="C60" s="171"/>
      <c r="D60" s="171"/>
      <c r="E60" s="171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86"/>
      <c r="Z60" s="148"/>
      <c r="AA60" s="125"/>
      <c r="AB60" s="167"/>
      <c r="AC60" s="167"/>
      <c r="AD60" s="167"/>
      <c r="AE60" s="66"/>
      <c r="AF60" s="66"/>
      <c r="AG60" s="66"/>
      <c r="AH60" s="208"/>
      <c r="AI60" s="208"/>
    </row>
    <row r="61" spans="1:35" ht="15.75" customHeight="1">
      <c r="A61"/>
      <c r="B61" s="512" t="s">
        <v>48</v>
      </c>
      <c r="C61" s="512"/>
      <c r="D61" s="172"/>
      <c r="E61" s="33"/>
      <c r="F61" s="513">
        <v>2</v>
      </c>
      <c r="G61" s="514"/>
      <c r="H61" s="173">
        <v>2</v>
      </c>
      <c r="I61" s="134"/>
      <c r="J61" s="514">
        <v>2</v>
      </c>
      <c r="K61" s="514"/>
      <c r="L61" s="173">
        <v>2</v>
      </c>
      <c r="M61" s="134"/>
      <c r="N61" s="514">
        <v>2</v>
      </c>
      <c r="O61" s="514"/>
      <c r="P61" s="173">
        <v>1.79</v>
      </c>
      <c r="Q61" s="174"/>
      <c r="R61" s="514">
        <v>2</v>
      </c>
      <c r="S61" s="514"/>
      <c r="T61" s="173">
        <v>2</v>
      </c>
      <c r="U61" s="175"/>
      <c r="V61" s="514">
        <v>2</v>
      </c>
      <c r="W61" s="514"/>
      <c r="X61" s="176">
        <f>(V61)*(V$10/AE$1)</f>
        <v>1.5789473684210527</v>
      </c>
      <c r="Y61" s="11"/>
      <c r="Z61" s="177">
        <v>10</v>
      </c>
      <c r="AA61" s="25"/>
      <c r="AB61" s="503">
        <v>300</v>
      </c>
      <c r="AC61" s="503"/>
      <c r="AD61" s="38"/>
      <c r="AE61" s="178"/>
      <c r="AF61" s="179"/>
      <c r="AG61" s="180"/>
      <c r="AH61" s="208"/>
      <c r="AI61" s="208"/>
    </row>
    <row r="62" spans="1:35" ht="19.5" customHeight="1">
      <c r="A62"/>
      <c r="B62" s="504" t="s">
        <v>49</v>
      </c>
      <c r="C62" s="504"/>
      <c r="D62" s="505"/>
      <c r="E62" s="181"/>
      <c r="F62" s="506" t="s">
        <v>50</v>
      </c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11"/>
      <c r="Z62" s="11"/>
      <c r="AA62" s="25"/>
      <c r="AB62" s="508">
        <v>10</v>
      </c>
      <c r="AC62" s="508"/>
      <c r="AD62" s="38"/>
      <c r="AE62" s="178"/>
      <c r="AF62" s="179"/>
      <c r="AG62" s="180"/>
      <c r="AH62" s="208"/>
      <c r="AI62" s="208"/>
    </row>
    <row r="63" spans="1:35" ht="17.399999999999999">
      <c r="A63"/>
      <c r="B63" s="509" t="s">
        <v>51</v>
      </c>
      <c r="C63" s="509"/>
      <c r="D63" s="72"/>
      <c r="E63" s="33"/>
      <c r="F63" s="510">
        <v>0.5</v>
      </c>
      <c r="G63" s="511"/>
      <c r="H63" s="182"/>
      <c r="I63" s="134"/>
      <c r="J63" s="511">
        <v>0.5</v>
      </c>
      <c r="K63" s="511"/>
      <c r="L63" s="182"/>
      <c r="M63" s="134"/>
      <c r="N63" s="511">
        <v>0.5</v>
      </c>
      <c r="O63" s="511"/>
      <c r="P63" s="182"/>
      <c r="Q63" s="134"/>
      <c r="R63" s="511"/>
      <c r="S63" s="511"/>
      <c r="T63" s="182"/>
      <c r="U63" s="134"/>
      <c r="V63" s="511"/>
      <c r="W63" s="511"/>
      <c r="X63" s="182"/>
      <c r="Y63" s="11"/>
      <c r="Z63" s="183">
        <v>1.5</v>
      </c>
      <c r="AA63" s="25"/>
      <c r="AB63" s="520">
        <v>45</v>
      </c>
      <c r="AC63" s="520"/>
      <c r="AD63" s="161"/>
      <c r="AE63" s="184"/>
      <c r="AF63" s="184"/>
      <c r="AG63" s="184"/>
      <c r="AH63" s="208"/>
      <c r="AI63" s="208"/>
    </row>
    <row r="64" spans="1:35" ht="18.75" customHeight="1">
      <c r="A64"/>
      <c r="B64" s="521" t="s">
        <v>52</v>
      </c>
      <c r="C64" s="521"/>
      <c r="D64" s="185"/>
      <c r="E64" s="186"/>
      <c r="F64" s="522">
        <f>F58+F61+F63</f>
        <v>38.5</v>
      </c>
      <c r="G64" s="522"/>
      <c r="H64" s="187"/>
      <c r="I64" s="134"/>
      <c r="J64" s="522">
        <f>J58+J61+J63</f>
        <v>39.5</v>
      </c>
      <c r="K64" s="522"/>
      <c r="L64" s="187"/>
      <c r="M64" s="134"/>
      <c r="N64" s="523">
        <f>N58+N61+N63</f>
        <v>38.5</v>
      </c>
      <c r="O64" s="523"/>
      <c r="P64" s="218"/>
      <c r="Q64" s="219"/>
      <c r="R64" s="523">
        <f>R58+R61+R63</f>
        <v>36</v>
      </c>
      <c r="S64" s="523"/>
      <c r="T64" s="188"/>
      <c r="U64" s="134"/>
      <c r="V64" s="522">
        <f>V58+V61+V63</f>
        <v>30</v>
      </c>
      <c r="W64" s="522"/>
      <c r="X64" s="187"/>
      <c r="Y64" s="189"/>
      <c r="Z64" s="190">
        <f>F64+J64+N64+R64+V64</f>
        <v>182.5</v>
      </c>
      <c r="AA64" s="25"/>
      <c r="AB64" s="524">
        <f>AB58+AB61+AB63+AB62</f>
        <v>5721</v>
      </c>
      <c r="AC64" s="524"/>
      <c r="AD64" s="38"/>
      <c r="AE64" s="2"/>
      <c r="AF64" s="2"/>
      <c r="AG64" s="2"/>
      <c r="AH64" s="208"/>
      <c r="AI64" s="208"/>
    </row>
    <row r="65" spans="1:35" ht="42.75" customHeight="1" thickBot="1">
      <c r="A65"/>
      <c r="B65" s="515" t="s">
        <v>66</v>
      </c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7"/>
      <c r="Q65" s="220"/>
      <c r="R65" s="191"/>
      <c r="S65" s="191"/>
      <c r="T65" s="192"/>
      <c r="U65" s="191"/>
      <c r="V65" s="193"/>
      <c r="W65" s="193"/>
      <c r="X65" s="191"/>
      <c r="Y65" s="191"/>
      <c r="Z65" s="191"/>
      <c r="AA65" s="191"/>
      <c r="AB65" s="191"/>
      <c r="AC65" s="194"/>
      <c r="AD65" s="38"/>
      <c r="AE65" s="2"/>
      <c r="AF65" s="2"/>
      <c r="AG65" s="2"/>
      <c r="AH65" s="208"/>
      <c r="AI65" s="208"/>
    </row>
    <row r="66" spans="1:35" s="209" customFormat="1" ht="15.75" customHeight="1">
      <c r="A66"/>
      <c r="B66" s="195" t="s">
        <v>174</v>
      </c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7"/>
      <c r="N66" s="198"/>
      <c r="O66" s="198"/>
      <c r="P66" s="200" t="s">
        <v>110</v>
      </c>
      <c r="Q66" s="221"/>
      <c r="R66" s="196"/>
      <c r="S66" s="196"/>
      <c r="T66" s="200" t="s">
        <v>111</v>
      </c>
      <c r="U66" s="196"/>
      <c r="V66" s="198"/>
      <c r="W66" s="84"/>
      <c r="X66" s="197"/>
      <c r="Y66" s="197"/>
      <c r="Z66" s="196"/>
      <c r="AA66" s="196"/>
      <c r="AB66" s="199"/>
      <c r="AC66" s="199"/>
      <c r="AD66" s="89"/>
      <c r="AE66" s="2"/>
      <c r="AF66" s="2"/>
      <c r="AG66" s="2"/>
    </row>
    <row r="67" spans="1:35" ht="9" customHeight="1">
      <c r="A67"/>
      <c r="B67" s="195"/>
      <c r="C67" s="196"/>
      <c r="D67" s="196"/>
      <c r="E67" s="196"/>
      <c r="F67" s="84"/>
      <c r="G67" s="84"/>
      <c r="H67" s="196"/>
      <c r="I67" s="196"/>
      <c r="J67" s="84"/>
      <c r="K67" s="84"/>
      <c r="L67" s="196"/>
      <c r="M67" s="196"/>
      <c r="N67" s="84"/>
      <c r="O67" s="84"/>
      <c r="P67" s="196"/>
      <c r="Q67" s="196"/>
      <c r="R67" s="196"/>
      <c r="S67" s="196"/>
      <c r="T67" s="196"/>
      <c r="U67" s="196"/>
      <c r="V67" s="84"/>
      <c r="W67" s="84"/>
      <c r="X67" s="196"/>
      <c r="Y67" s="196"/>
      <c r="Z67" s="196"/>
      <c r="AA67" s="196"/>
      <c r="AB67" s="199"/>
      <c r="AC67" s="199"/>
      <c r="AD67" s="89"/>
      <c r="AE67" s="2"/>
      <c r="AF67" s="2"/>
      <c r="AG67" s="2"/>
    </row>
    <row r="68" spans="1:35" ht="15.75" customHeight="1">
      <c r="A68"/>
      <c r="B68" s="518" t="s">
        <v>182</v>
      </c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Q68" s="200"/>
      <c r="R68" s="200"/>
      <c r="S68" s="200"/>
      <c r="U68" s="200"/>
      <c r="V68" s="200"/>
      <c r="X68" s="201"/>
      <c r="Y68" s="201"/>
      <c r="Z68" s="202"/>
      <c r="AA68" s="196"/>
      <c r="AB68" s="199"/>
      <c r="AC68" s="199"/>
      <c r="AD68" s="89"/>
      <c r="AE68" s="2"/>
      <c r="AF68" s="2"/>
      <c r="AG68" s="2"/>
    </row>
    <row r="69" spans="1:35" ht="17.399999999999999">
      <c r="A69"/>
      <c r="B69" s="275" t="s">
        <v>183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03"/>
      <c r="P69" s="201"/>
      <c r="Q69" s="201"/>
      <c r="R69" s="201"/>
      <c r="S69" s="201"/>
      <c r="T69" s="201"/>
      <c r="U69" s="201"/>
      <c r="V69" s="201"/>
      <c r="W69" s="20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205"/>
      <c r="C70" s="196"/>
      <c r="D70" s="196"/>
      <c r="E70" s="196"/>
      <c r="F70" s="84"/>
      <c r="G70" s="84"/>
      <c r="H70" s="196"/>
      <c r="I70" s="196"/>
      <c r="J70" s="84"/>
      <c r="K70" s="519" t="s">
        <v>73</v>
      </c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89"/>
      <c r="AE70" s="206"/>
      <c r="AF70" s="2"/>
      <c r="AG70" s="2"/>
    </row>
    <row r="71" spans="1:35" ht="15.75" customHeight="1">
      <c r="A71"/>
      <c r="B71" s="207"/>
      <c r="C71" s="207"/>
      <c r="D71" s="207"/>
      <c r="E71" s="207"/>
      <c r="F71" s="207"/>
      <c r="G71" s="207"/>
      <c r="H71" s="207"/>
      <c r="I71" s="207"/>
      <c r="J71" s="207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89"/>
      <c r="AE71" s="206"/>
      <c r="AF71" s="2"/>
      <c r="AG71" s="2"/>
    </row>
  </sheetData>
  <mergeCells count="335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AB13:AC13"/>
    <mergeCell ref="F11:X11"/>
    <mergeCell ref="F12:G12"/>
    <mergeCell ref="J12:K12"/>
    <mergeCell ref="N12:O12"/>
    <mergeCell ref="R12:S12"/>
    <mergeCell ref="V12:W12"/>
    <mergeCell ref="F9:X9"/>
    <mergeCell ref="F10:H10"/>
    <mergeCell ref="J10:L10"/>
    <mergeCell ref="N10:P10"/>
    <mergeCell ref="R10:T10"/>
    <mergeCell ref="V10:X10"/>
    <mergeCell ref="C14:C15"/>
    <mergeCell ref="F14:G14"/>
    <mergeCell ref="J14:K14"/>
    <mergeCell ref="N14:O14"/>
    <mergeCell ref="R14:S14"/>
    <mergeCell ref="V14:W14"/>
    <mergeCell ref="F13:G13"/>
    <mergeCell ref="J13:K13"/>
    <mergeCell ref="N13:O13"/>
    <mergeCell ref="R13:S13"/>
    <mergeCell ref="V13:W13"/>
    <mergeCell ref="AB14:AC14"/>
    <mergeCell ref="AD14:AD16"/>
    <mergeCell ref="F15:G15"/>
    <mergeCell ref="J15:K15"/>
    <mergeCell ref="N15:O15"/>
    <mergeCell ref="R15:S15"/>
    <mergeCell ref="V15:W15"/>
    <mergeCell ref="AB15:AC15"/>
    <mergeCell ref="F16:G16"/>
    <mergeCell ref="J16:K16"/>
    <mergeCell ref="F18:G18"/>
    <mergeCell ref="J18:K18"/>
    <mergeCell ref="N18:O18"/>
    <mergeCell ref="R18:S18"/>
    <mergeCell ref="V18:W18"/>
    <mergeCell ref="AB18:AC18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5:W25"/>
    <mergeCell ref="AB25:AC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B26:B27"/>
    <mergeCell ref="C26:C27"/>
    <mergeCell ref="F26:G26"/>
    <mergeCell ref="J26:K26"/>
    <mergeCell ref="N26:O26"/>
    <mergeCell ref="R26:S26"/>
    <mergeCell ref="F25:G25"/>
    <mergeCell ref="J25:K25"/>
    <mergeCell ref="N25:O25"/>
    <mergeCell ref="R25:S25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41:AC41"/>
    <mergeCell ref="C42:D42"/>
    <mergeCell ref="J42:K42"/>
    <mergeCell ref="N42:O42"/>
    <mergeCell ref="R42:S42"/>
    <mergeCell ref="V42:W42"/>
    <mergeCell ref="AB42:AC42"/>
    <mergeCell ref="C41:D41"/>
    <mergeCell ref="F41:G41"/>
    <mergeCell ref="J41:K41"/>
    <mergeCell ref="N41:O41"/>
    <mergeCell ref="R41:S41"/>
    <mergeCell ref="V41:W41"/>
    <mergeCell ref="F47:G47"/>
    <mergeCell ref="J47:K47"/>
    <mergeCell ref="N47:O47"/>
    <mergeCell ref="R47:S47"/>
    <mergeCell ref="V47:W47"/>
    <mergeCell ref="AB47:AC47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F48:G48"/>
    <mergeCell ref="J48:K48"/>
    <mergeCell ref="N48:O48"/>
    <mergeCell ref="AB48:AC48"/>
    <mergeCell ref="F49:G49"/>
    <mergeCell ref="J49:K49"/>
    <mergeCell ref="N49:O49"/>
    <mergeCell ref="R49:S49"/>
    <mergeCell ref="V49:W49"/>
    <mergeCell ref="AB49:AC49"/>
    <mergeCell ref="F50:G50"/>
    <mergeCell ref="J50:K50"/>
    <mergeCell ref="N50:O50"/>
    <mergeCell ref="R50:S50"/>
    <mergeCell ref="AB50:AC50"/>
    <mergeCell ref="J51:K51"/>
    <mergeCell ref="N51:O51"/>
    <mergeCell ref="R51:S51"/>
    <mergeCell ref="AB51:AC51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C52:D52"/>
    <mergeCell ref="F52:G52"/>
    <mergeCell ref="J52:K52"/>
    <mergeCell ref="N52:O52"/>
    <mergeCell ref="R52:S52"/>
    <mergeCell ref="V52:W52"/>
    <mergeCell ref="F57:G57"/>
    <mergeCell ref="J57:K57"/>
    <mergeCell ref="N57:O57"/>
    <mergeCell ref="R57:S57"/>
    <mergeCell ref="V57:W57"/>
    <mergeCell ref="AE57:AG57"/>
    <mergeCell ref="AB55:AC55"/>
    <mergeCell ref="C56:D56"/>
    <mergeCell ref="F56:G56"/>
    <mergeCell ref="J56:K56"/>
    <mergeCell ref="N56:O56"/>
    <mergeCell ref="R56:S56"/>
    <mergeCell ref="V56:W56"/>
    <mergeCell ref="B55:D55"/>
    <mergeCell ref="F55:G55"/>
    <mergeCell ref="J55:K55"/>
    <mergeCell ref="N55:O55"/>
    <mergeCell ref="R55:S55"/>
    <mergeCell ref="V55:W55"/>
    <mergeCell ref="AB58:AC58"/>
    <mergeCell ref="AE58:AG58"/>
    <mergeCell ref="B59:D59"/>
    <mergeCell ref="F59:G59"/>
    <mergeCell ref="J59:K59"/>
    <mergeCell ref="N59:O59"/>
    <mergeCell ref="R59:S59"/>
    <mergeCell ref="V59:W59"/>
    <mergeCell ref="AB59:AC59"/>
    <mergeCell ref="B58:D58"/>
    <mergeCell ref="F58:G58"/>
    <mergeCell ref="J58:K58"/>
    <mergeCell ref="N58:O58"/>
    <mergeCell ref="R58:S58"/>
    <mergeCell ref="V58:W58"/>
    <mergeCell ref="AB61:AC61"/>
    <mergeCell ref="B62:D62"/>
    <mergeCell ref="F62:X62"/>
    <mergeCell ref="AB62:AC62"/>
    <mergeCell ref="B63:C63"/>
    <mergeCell ref="F63:G63"/>
    <mergeCell ref="J63:K63"/>
    <mergeCell ref="N63:O63"/>
    <mergeCell ref="R63:S63"/>
    <mergeCell ref="V63:W63"/>
    <mergeCell ref="B61:C61"/>
    <mergeCell ref="F61:G61"/>
    <mergeCell ref="J61:K61"/>
    <mergeCell ref="N61:O61"/>
    <mergeCell ref="R61:S61"/>
    <mergeCell ref="V61:W61"/>
    <mergeCell ref="B65:P65"/>
    <mergeCell ref="B68:O68"/>
    <mergeCell ref="K70:AC71"/>
    <mergeCell ref="AB63:AC63"/>
    <mergeCell ref="B64:C64"/>
    <mergeCell ref="F64:G64"/>
    <mergeCell ref="J64:K64"/>
    <mergeCell ref="N64:O64"/>
    <mergeCell ref="R64:S64"/>
    <mergeCell ref="V64:W64"/>
    <mergeCell ref="AB64:AC64"/>
  </mergeCells>
  <conditionalFormatting sqref="H13:H30 L13:L30 X13:X30 P13:P31 T13:T31 I30 Q30 U30 H33 Q33:Q42 U33:U42 I33:I49 H44:H45 Q47:Q49 U47:U49 H53">
    <cfRule type="cellIs" dxfId="61" priority="1" stopIfTrue="1" operator="equal">
      <formula>0</formula>
    </cfRule>
  </conditionalFormatting>
  <conditionalFormatting sqref="H33:H42 H44:H52 L33:L42 P33:P42 T33:T52 X33:X52 L44:L52 P44:P52">
    <cfRule type="cellIs" dxfId="60" priority="2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C32F-CBB4-4263-8E78-D168EBBCBBDB}">
  <sheetPr>
    <pageSetUpPr fitToPage="1"/>
  </sheetPr>
  <dimension ref="A1:AI68"/>
  <sheetViews>
    <sheetView view="pageBreakPreview" zoomScaleNormal="70" zoomScaleSheetLayoutView="100" workbookViewId="0">
      <selection activeCell="N6" sqref="N6:P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27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/>
      <c r="S26" s="585"/>
      <c r="T26" s="63">
        <f t="shared" si="3"/>
        <v>0</v>
      </c>
      <c r="U26" s="20"/>
      <c r="V26" s="579"/>
      <c r="W26" s="580"/>
      <c r="X26" s="133">
        <f t="shared" si="4"/>
        <v>0</v>
      </c>
      <c r="Y26" s="64"/>
      <c r="Z26" s="24">
        <f t="shared" si="5"/>
        <v>3</v>
      </c>
      <c r="AA26" s="65"/>
      <c r="AB26" s="368">
        <f t="shared" si="6"/>
        <v>98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71</v>
      </c>
      <c r="U32" s="268"/>
      <c r="V32" s="278">
        <v>17</v>
      </c>
      <c r="W32" s="334" t="s">
        <v>70</v>
      </c>
      <c r="X32" s="278" t="s">
        <v>67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33</v>
      </c>
      <c r="AF33" s="413"/>
      <c r="AG33" s="343" t="s">
        <v>34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35</v>
      </c>
      <c r="D35" s="429"/>
      <c r="E35" s="112"/>
      <c r="F35" s="430">
        <v>2</v>
      </c>
      <c r="G35" s="431"/>
      <c r="H35" s="223">
        <f t="shared" ref="H35:H40" si="7">(F35)*(F$10/AE$1)</f>
        <v>2</v>
      </c>
      <c r="I35" s="113"/>
      <c r="J35" s="430">
        <v>2</v>
      </c>
      <c r="K35" s="431"/>
      <c r="L35" s="223">
        <f t="shared" ref="L35:L40" si="8">J35*(J$10/AE$1)</f>
        <v>2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4</v>
      </c>
      <c r="AA35" s="96"/>
      <c r="AB35" s="418">
        <f>F35*F$8+J35*J$8+N35*N$8+R35*R$8+V35*V$8</f>
        <v>136</v>
      </c>
      <c r="AC35" s="419"/>
      <c r="AD35" s="115"/>
      <c r="AE35" s="269">
        <f>AB35</f>
        <v>136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36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7">
        <f>F36+J36+N36+R36+V36</f>
        <v>3</v>
      </c>
      <c r="AA36" s="79"/>
      <c r="AB36" s="418">
        <f t="shared" ref="AB36:AB40" si="12">F36*F$8+J36*J$8+N36*N$8+R36*R$8+V36*V$8</f>
        <v>102</v>
      </c>
      <c r="AC36" s="419"/>
      <c r="AD36" s="115"/>
      <c r="AE36" s="228">
        <f t="shared" ref="AE36:AE37" si="13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37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7">
        <f>F37+J37+N37+R37+V37</f>
        <v>4</v>
      </c>
      <c r="AA37" s="79"/>
      <c r="AB37" s="418">
        <f t="shared" si="12"/>
        <v>132</v>
      </c>
      <c r="AC37" s="419"/>
      <c r="AD37" s="115"/>
      <c r="AE37" s="228">
        <f t="shared" si="13"/>
        <v>132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38</v>
      </c>
      <c r="D38" s="421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>
        <v>2</v>
      </c>
      <c r="S38" s="441"/>
      <c r="T38" s="231">
        <f t="shared" si="10"/>
        <v>1.7894736842105263</v>
      </c>
      <c r="U38" s="73"/>
      <c r="V38" s="234"/>
      <c r="W38" s="235"/>
      <c r="X38" s="225">
        <f t="shared" si="11"/>
        <v>0</v>
      </c>
      <c r="Y38" s="79"/>
      <c r="Z38" s="227">
        <f>F38+J38+N38+R38+V38/2</f>
        <v>3</v>
      </c>
      <c r="AA38" s="79"/>
      <c r="AB38" s="418">
        <f t="shared" si="12"/>
        <v>90</v>
      </c>
      <c r="AC38" s="419"/>
      <c r="AD38" s="115"/>
      <c r="AE38" s="229"/>
      <c r="AF38" s="2"/>
      <c r="AG38" s="230">
        <f>AB38</f>
        <v>90</v>
      </c>
      <c r="AH38" s="208"/>
      <c r="AI38" s="208"/>
    </row>
    <row r="39" spans="1:35" ht="24.9" customHeight="1">
      <c r="A39" s="116"/>
      <c r="B39" s="236">
        <v>21</v>
      </c>
      <c r="C39" s="420" t="s">
        <v>39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>
        <v>1</v>
      </c>
      <c r="O39" s="441"/>
      <c r="P39" s="231">
        <f t="shared" si="9"/>
        <v>0.89473684210526316</v>
      </c>
      <c r="Q39" s="73"/>
      <c r="R39" s="440">
        <v>2</v>
      </c>
      <c r="S39" s="441"/>
      <c r="T39" s="231">
        <f t="shared" si="10"/>
        <v>1.7894736842105263</v>
      </c>
      <c r="U39" s="73"/>
      <c r="V39" s="577"/>
      <c r="W39" s="578"/>
      <c r="X39" s="225"/>
      <c r="Y39" s="79"/>
      <c r="Z39" s="227">
        <f>F39+J39+N39+R39+V39/2</f>
        <v>3</v>
      </c>
      <c r="AA39" s="79"/>
      <c r="AB39" s="418">
        <f t="shared" si="12"/>
        <v>90</v>
      </c>
      <c r="AC39" s="419"/>
      <c r="AD39" s="115"/>
      <c r="AE39" s="229"/>
      <c r="AF39" s="2"/>
      <c r="AG39" s="230">
        <f t="shared" ref="AG39:AG40" si="14">AB39</f>
        <v>90</v>
      </c>
      <c r="AH39" s="208"/>
      <c r="AI39" s="208"/>
    </row>
    <row r="40" spans="1:35" ht="24.9" customHeight="1">
      <c r="A40" s="116"/>
      <c r="B40" s="70">
        <v>22</v>
      </c>
      <c r="C40" s="420" t="s">
        <v>40</v>
      </c>
      <c r="D40" s="421"/>
      <c r="E40" s="117"/>
      <c r="F40" s="434"/>
      <c r="G40" s="435"/>
      <c r="H40" s="233">
        <f t="shared" si="7"/>
        <v>0</v>
      </c>
      <c r="I40" s="73"/>
      <c r="J40" s="422"/>
      <c r="K40" s="423"/>
      <c r="L40" s="231">
        <f t="shared" si="8"/>
        <v>0</v>
      </c>
      <c r="M40" s="74"/>
      <c r="N40" s="561">
        <v>1</v>
      </c>
      <c r="O40" s="562"/>
      <c r="P40" s="231">
        <f t="shared" si="9"/>
        <v>0.89473684210526316</v>
      </c>
      <c r="Q40" s="73"/>
      <c r="R40" s="440">
        <v>1</v>
      </c>
      <c r="S40" s="441"/>
      <c r="T40" s="231">
        <f t="shared" si="10"/>
        <v>0.89473684210526316</v>
      </c>
      <c r="U40" s="73"/>
      <c r="V40" s="399"/>
      <c r="W40" s="576"/>
      <c r="X40" s="225">
        <f>V40*(V$10/AE$1)</f>
        <v>0</v>
      </c>
      <c r="Y40" s="79"/>
      <c r="Z40" s="238">
        <f>F40+J40+N40+R40+V40</f>
        <v>2</v>
      </c>
      <c r="AA40" s="79"/>
      <c r="AB40" s="418">
        <f t="shared" si="12"/>
        <v>60</v>
      </c>
      <c r="AC40" s="419"/>
      <c r="AD40" s="115"/>
      <c r="AE40" s="229"/>
      <c r="AF40" s="2"/>
      <c r="AG40" s="230">
        <f t="shared" si="14"/>
        <v>60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5</v>
      </c>
      <c r="G41" s="417"/>
      <c r="H41" s="119"/>
      <c r="I41" s="77"/>
      <c r="J41" s="417">
        <f>SUM(J35:J40)</f>
        <v>5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19</v>
      </c>
      <c r="AA41" s="79"/>
      <c r="AB41" s="402">
        <f>SUM(AB35:AC40)</f>
        <v>610</v>
      </c>
      <c r="AC41" s="454"/>
      <c r="AD41" s="115"/>
      <c r="AE41" s="121">
        <f>SUM(AE35:AE40)</f>
        <v>370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55</v>
      </c>
      <c r="D44" s="527"/>
      <c r="E44" s="129"/>
      <c r="F44" s="528">
        <v>3</v>
      </c>
      <c r="G44" s="529"/>
      <c r="H44" s="240">
        <f t="shared" ref="H44:H49" si="15">(F44)*(F$10/AE$1)</f>
        <v>3</v>
      </c>
      <c r="I44" s="73"/>
      <c r="J44" s="528">
        <v>3</v>
      </c>
      <c r="K44" s="529"/>
      <c r="L44" s="240">
        <f t="shared" ref="L44:L49" si="16">J44*(J$10/AE$1)</f>
        <v>3</v>
      </c>
      <c r="M44" s="84"/>
      <c r="N44" s="528"/>
      <c r="O44" s="529"/>
      <c r="P44" s="241">
        <f t="shared" ref="P44:P49" si="17">N44*(N$10/AE$1)</f>
        <v>0</v>
      </c>
      <c r="Q44" s="84"/>
      <c r="R44" s="528"/>
      <c r="S44" s="529"/>
      <c r="T44" s="130">
        <f t="shared" ref="T44:T49" si="18">R44*(R$10/AE$1)</f>
        <v>0</v>
      </c>
      <c r="U44" s="84"/>
      <c r="V44" s="525"/>
      <c r="W44" s="525"/>
      <c r="X44" s="131">
        <f t="shared" ref="X44:X49" si="19">V44*(V$10/AE$1)</f>
        <v>0</v>
      </c>
      <c r="Y44" s="84"/>
      <c r="Z44" s="242">
        <f>F44+J44+N44+R44+V44</f>
        <v>6</v>
      </c>
      <c r="AA44" s="79"/>
      <c r="AB44" s="418">
        <f>F44*F$8+J44*J$8+N44*N$8+R44*R$8+V44*V$8</f>
        <v>204</v>
      </c>
      <c r="AC44" s="419"/>
      <c r="AD44" s="115"/>
      <c r="AE44" s="243">
        <f>F44*F$8+J44*J$8+N35*N$8+R35*R$8</f>
        <v>204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56</v>
      </c>
      <c r="D45" s="260"/>
      <c r="E45" s="129"/>
      <c r="F45" s="467"/>
      <c r="G45" s="468"/>
      <c r="H45" s="251">
        <f t="shared" si="15"/>
        <v>0</v>
      </c>
      <c r="I45" s="73"/>
      <c r="J45" s="467">
        <v>2</v>
      </c>
      <c r="K45" s="468"/>
      <c r="L45" s="252">
        <f t="shared" si="16"/>
        <v>2</v>
      </c>
      <c r="M45" s="84"/>
      <c r="N45" s="467">
        <v>4</v>
      </c>
      <c r="O45" s="468"/>
      <c r="P45" s="249">
        <f t="shared" si="17"/>
        <v>3.5789473684210527</v>
      </c>
      <c r="Q45" s="84"/>
      <c r="R45" s="467"/>
      <c r="S45" s="468"/>
      <c r="T45" s="249">
        <f t="shared" si="18"/>
        <v>0</v>
      </c>
      <c r="U45" s="84"/>
      <c r="V45" s="391"/>
      <c r="W45" s="391"/>
      <c r="X45" s="132">
        <f t="shared" si="19"/>
        <v>0</v>
      </c>
      <c r="Y45" s="84"/>
      <c r="Z45" s="48">
        <f>J45+N45+R45+V45</f>
        <v>6</v>
      </c>
      <c r="AA45" s="79"/>
      <c r="AB45" s="418">
        <f t="shared" ref="AB45:AB49" si="20">F45*F$8+J45*J$8+N45*N$8+R45*R$8+V45*V$8</f>
        <v>188</v>
      </c>
      <c r="AC45" s="419"/>
      <c r="AD45" s="115"/>
      <c r="AE45" s="243">
        <f t="shared" ref="AE45:AE46" si="21">F45*F$8+J45*J$8+N36*N$8+R36*R$8</f>
        <v>68</v>
      </c>
      <c r="AF45" s="2"/>
      <c r="AG45" s="254"/>
      <c r="AH45" s="208"/>
      <c r="AI45" s="208"/>
    </row>
    <row r="46" spans="1:35" ht="24.9" customHeight="1">
      <c r="A46"/>
      <c r="B46" s="255">
        <v>25</v>
      </c>
      <c r="C46" s="259" t="s">
        <v>57</v>
      </c>
      <c r="D46" s="260"/>
      <c r="E46" s="129"/>
      <c r="F46" s="467">
        <v>3</v>
      </c>
      <c r="G46" s="468"/>
      <c r="H46" s="247">
        <f t="shared" si="15"/>
        <v>3</v>
      </c>
      <c r="I46" s="73"/>
      <c r="J46" s="467">
        <v>3</v>
      </c>
      <c r="K46" s="468"/>
      <c r="L46" s="248">
        <f t="shared" si="16"/>
        <v>3</v>
      </c>
      <c r="M46" s="74"/>
      <c r="N46" s="422"/>
      <c r="O46" s="423"/>
      <c r="P46" s="47">
        <f t="shared" si="17"/>
        <v>0</v>
      </c>
      <c r="Q46" s="73"/>
      <c r="R46" s="422"/>
      <c r="S46" s="423"/>
      <c r="T46" s="47">
        <f t="shared" si="18"/>
        <v>0</v>
      </c>
      <c r="U46" s="73"/>
      <c r="V46" s="391"/>
      <c r="W46" s="391"/>
      <c r="X46" s="133">
        <f t="shared" si="19"/>
        <v>0</v>
      </c>
      <c r="Y46" s="134"/>
      <c r="Z46" s="37">
        <f>F46+J46+N46+R46+V46</f>
        <v>6</v>
      </c>
      <c r="AA46" s="135"/>
      <c r="AB46" s="418">
        <f t="shared" si="20"/>
        <v>204</v>
      </c>
      <c r="AC46" s="419"/>
      <c r="AD46" s="115"/>
      <c r="AE46" s="243">
        <f t="shared" si="21"/>
        <v>234</v>
      </c>
      <c r="AF46" s="2"/>
      <c r="AG46" s="246"/>
      <c r="AH46" s="208"/>
      <c r="AI46" s="208"/>
    </row>
    <row r="47" spans="1:35" ht="24.9" customHeight="1">
      <c r="A47"/>
      <c r="B47" s="256">
        <v>26</v>
      </c>
      <c r="C47" s="261" t="s">
        <v>58</v>
      </c>
      <c r="D47" s="262"/>
      <c r="E47" s="136"/>
      <c r="F47" s="571"/>
      <c r="G47" s="572"/>
      <c r="H47" s="137">
        <f t="shared" si="15"/>
        <v>0</v>
      </c>
      <c r="I47" s="20"/>
      <c r="J47" s="573"/>
      <c r="K47" s="574"/>
      <c r="L47" s="137">
        <f t="shared" si="16"/>
        <v>0</v>
      </c>
      <c r="M47" s="22"/>
      <c r="N47" s="546">
        <v>2</v>
      </c>
      <c r="O47" s="547"/>
      <c r="P47" s="47">
        <f t="shared" si="17"/>
        <v>1.7894736842105263</v>
      </c>
      <c r="Q47" s="20"/>
      <c r="R47" s="546">
        <v>4</v>
      </c>
      <c r="S47" s="547"/>
      <c r="T47" s="47">
        <f t="shared" si="18"/>
        <v>3.5789473684210527</v>
      </c>
      <c r="U47" s="20"/>
      <c r="V47" s="263"/>
      <c r="W47" s="264"/>
      <c r="X47" s="47">
        <f t="shared" si="19"/>
        <v>0</v>
      </c>
      <c r="Y47" s="134"/>
      <c r="Z47" s="37">
        <v>6</v>
      </c>
      <c r="AA47" s="135"/>
      <c r="AB47" s="418">
        <f t="shared" si="20"/>
        <v>180</v>
      </c>
      <c r="AC47" s="419"/>
      <c r="AD47" s="115"/>
      <c r="AE47" s="243"/>
      <c r="AF47" s="2"/>
      <c r="AG47" s="257">
        <f>F47*F$8+J47*J$8+N47*N$8+R47*R$8</f>
        <v>180</v>
      </c>
      <c r="AH47" s="208"/>
      <c r="AI47" s="208"/>
    </row>
    <row r="48" spans="1:35" ht="24.9" customHeight="1">
      <c r="A48"/>
      <c r="B48" s="255">
        <v>27</v>
      </c>
      <c r="C48" s="261" t="s">
        <v>59</v>
      </c>
      <c r="D48" s="262"/>
      <c r="E48" s="136"/>
      <c r="F48" s="575"/>
      <c r="G48" s="391"/>
      <c r="H48" s="137">
        <f t="shared" si="15"/>
        <v>0</v>
      </c>
      <c r="I48" s="20"/>
      <c r="J48" s="575"/>
      <c r="K48" s="391"/>
      <c r="L48" s="137">
        <f t="shared" si="16"/>
        <v>0</v>
      </c>
      <c r="M48" s="22"/>
      <c r="N48" s="546">
        <v>2</v>
      </c>
      <c r="O48" s="547"/>
      <c r="P48" s="47">
        <f t="shared" si="17"/>
        <v>1.7894736842105263</v>
      </c>
      <c r="Q48" s="20"/>
      <c r="R48" s="546">
        <v>4</v>
      </c>
      <c r="S48" s="547"/>
      <c r="T48" s="47">
        <f t="shared" si="18"/>
        <v>3.5789473684210527</v>
      </c>
      <c r="U48" s="20"/>
      <c r="V48" s="263"/>
      <c r="W48" s="264"/>
      <c r="X48" s="47">
        <f t="shared" si="19"/>
        <v>0</v>
      </c>
      <c r="Y48" s="134"/>
      <c r="Z48" s="37">
        <v>6</v>
      </c>
      <c r="AA48" s="135"/>
      <c r="AB48" s="418">
        <f t="shared" si="20"/>
        <v>180</v>
      </c>
      <c r="AC48" s="419"/>
      <c r="AD48" s="115"/>
      <c r="AE48" s="243"/>
      <c r="AF48" s="2"/>
      <c r="AG48" s="257">
        <f>F48*F$8+J48*J$8+N48*N$8+R48*R$8</f>
        <v>180</v>
      </c>
      <c r="AH48" s="208"/>
      <c r="AI48" s="208"/>
    </row>
    <row r="49" spans="1:35" ht="24.9" customHeight="1">
      <c r="A49"/>
      <c r="B49" s="258">
        <v>28</v>
      </c>
      <c r="C49" s="476" t="s">
        <v>172</v>
      </c>
      <c r="D49" s="477"/>
      <c r="E49" s="136"/>
      <c r="F49" s="478"/>
      <c r="G49" s="479"/>
      <c r="H49" s="137">
        <f t="shared" si="15"/>
        <v>0</v>
      </c>
      <c r="I49" s="20"/>
      <c r="J49" s="478"/>
      <c r="K49" s="479"/>
      <c r="L49" s="137">
        <f t="shared" si="16"/>
        <v>0</v>
      </c>
      <c r="M49" s="22"/>
      <c r="N49" s="422"/>
      <c r="O49" s="423"/>
      <c r="P49" s="47">
        <f t="shared" si="17"/>
        <v>0</v>
      </c>
      <c r="Q49" s="20"/>
      <c r="R49" s="422"/>
      <c r="S49" s="423"/>
      <c r="T49" s="45">
        <f t="shared" si="18"/>
        <v>0</v>
      </c>
      <c r="U49" s="20"/>
      <c r="V49" s="265">
        <v>7</v>
      </c>
      <c r="W49" s="266"/>
      <c r="X49" s="249">
        <f t="shared" si="19"/>
        <v>5.5263157894736841</v>
      </c>
      <c r="Y49" s="134"/>
      <c r="Z49" s="37">
        <v>7</v>
      </c>
      <c r="AA49" s="135"/>
      <c r="AB49" s="418">
        <f t="shared" si="20"/>
        <v>196</v>
      </c>
      <c r="AC49" s="419"/>
      <c r="AD49" s="115"/>
      <c r="AE49" s="473" t="s">
        <v>42</v>
      </c>
      <c r="AF49" s="474"/>
      <c r="AG49" s="475"/>
      <c r="AH49" s="208"/>
      <c r="AI49" s="208"/>
    </row>
    <row r="50" spans="1:35" ht="24.9" customHeight="1">
      <c r="A50"/>
      <c r="B50" s="450" t="s">
        <v>43</v>
      </c>
      <c r="C50" s="450"/>
      <c r="D50" s="451"/>
      <c r="E50" s="118"/>
      <c r="F50" s="416">
        <f>SUM(F44:G49)</f>
        <v>6</v>
      </c>
      <c r="G50" s="417"/>
      <c r="H50" s="76"/>
      <c r="I50" s="77"/>
      <c r="J50" s="417">
        <f>SUM(J44:K49)</f>
        <v>8</v>
      </c>
      <c r="K50" s="417"/>
      <c r="L50" s="78"/>
      <c r="M50" s="79"/>
      <c r="N50" s="417">
        <f>SUM(N44:O49)</f>
        <v>8</v>
      </c>
      <c r="O50" s="417"/>
      <c r="P50" s="78"/>
      <c r="Q50" s="79"/>
      <c r="R50" s="417">
        <f>SUM(R44:S49)</f>
        <v>8</v>
      </c>
      <c r="S50" s="417"/>
      <c r="T50" s="78"/>
      <c r="U50" s="79"/>
      <c r="V50" s="452">
        <v>7</v>
      </c>
      <c r="W50" s="453"/>
      <c r="X50" s="78"/>
      <c r="Y50" s="94"/>
      <c r="Z50" s="82">
        <f>SUM(Z44:Z49)</f>
        <v>37</v>
      </c>
      <c r="AA50" s="93"/>
      <c r="AB50" s="402">
        <f>SUM(AB44:AC49)</f>
        <v>1152</v>
      </c>
      <c r="AC50" s="454"/>
      <c r="AD50" s="115"/>
      <c r="AE50" s="121">
        <f>SUM(AE44:AE49)</f>
        <v>506</v>
      </c>
      <c r="AF50" s="122"/>
      <c r="AG50" s="123">
        <f>SUM(AG44:AG49)</f>
        <v>360</v>
      </c>
      <c r="AH50" s="208"/>
      <c r="AI50" s="208"/>
    </row>
    <row r="51" spans="1:35" ht="18">
      <c r="A51"/>
      <c r="B51" s="138"/>
      <c r="C51" s="138"/>
      <c r="D51" s="138"/>
      <c r="E51" s="125"/>
      <c r="F51" s="139">
        <f>F41+F50</f>
        <v>11</v>
      </c>
      <c r="G51" s="139"/>
      <c r="H51" s="140"/>
      <c r="I51" s="140"/>
      <c r="J51" s="139">
        <f>J41+J50</f>
        <v>13</v>
      </c>
      <c r="K51" s="139"/>
      <c r="L51" s="140"/>
      <c r="M51" s="140"/>
      <c r="N51" s="139">
        <f>N41+N50</f>
        <v>12</v>
      </c>
      <c r="O51" s="139"/>
      <c r="P51" s="140"/>
      <c r="Q51" s="140"/>
      <c r="R51" s="139">
        <f>R41+R50</f>
        <v>13</v>
      </c>
      <c r="S51" s="139"/>
      <c r="T51" s="140"/>
      <c r="U51" s="140"/>
      <c r="V51" s="139" t="e">
        <f ca="1">V41+V50</f>
        <v>#REF!</v>
      </c>
      <c r="W51" s="139"/>
      <c r="X51" s="140"/>
      <c r="Y51" s="140"/>
      <c r="Z51" s="139" t="e">
        <f ca="1">SUM(F51:X51)</f>
        <v>#REF!</v>
      </c>
      <c r="AA51" s="79"/>
      <c r="AB51" s="141"/>
      <c r="AC51" s="141"/>
      <c r="AD51" s="115"/>
      <c r="AE51" s="2"/>
      <c r="AF51" s="2"/>
      <c r="AG51" s="142"/>
      <c r="AH51" s="208"/>
      <c r="AI51" s="208"/>
    </row>
    <row r="52" spans="1:35" ht="19.5" customHeight="1" thickBot="1">
      <c r="A52"/>
      <c r="B52" s="489" t="s">
        <v>44</v>
      </c>
      <c r="C52" s="489"/>
      <c r="D52" s="490"/>
      <c r="E52" s="143"/>
      <c r="F52" s="491">
        <f>F41+F50</f>
        <v>11</v>
      </c>
      <c r="G52" s="492"/>
      <c r="H52" s="93"/>
      <c r="I52" s="79"/>
      <c r="J52" s="492">
        <f>J41+J50</f>
        <v>13</v>
      </c>
      <c r="K52" s="492"/>
      <c r="L52" s="93"/>
      <c r="M52" s="79"/>
      <c r="N52" s="492">
        <f>N41+N50</f>
        <v>12</v>
      </c>
      <c r="O52" s="492"/>
      <c r="P52" s="93"/>
      <c r="Q52" s="79"/>
      <c r="R52" s="492">
        <f>R41+R50</f>
        <v>13</v>
      </c>
      <c r="S52" s="492"/>
      <c r="T52" s="93"/>
      <c r="U52" s="79"/>
      <c r="V52" s="492">
        <f>V50</f>
        <v>7</v>
      </c>
      <c r="W52" s="492"/>
      <c r="X52" s="93"/>
      <c r="Y52" s="94"/>
      <c r="Z52" s="95">
        <f>Z50+Z41</f>
        <v>56</v>
      </c>
      <c r="AA52" s="93"/>
      <c r="AB52" s="486">
        <f>AB41+AB50</f>
        <v>1762</v>
      </c>
      <c r="AC52" s="487"/>
      <c r="AD52" s="115"/>
      <c r="AE52" s="144">
        <f>AE41+AE50</f>
        <v>876</v>
      </c>
      <c r="AF52" s="145"/>
      <c r="AG52" s="146">
        <f>AG41+AG50</f>
        <v>600</v>
      </c>
      <c r="AH52" s="208"/>
      <c r="AI52" s="208"/>
    </row>
    <row r="53" spans="1:35" ht="15" customHeight="1">
      <c r="A53"/>
      <c r="B53" s="84"/>
      <c r="C53" s="488"/>
      <c r="D53" s="488"/>
      <c r="E53" s="147"/>
      <c r="F53" s="411">
        <v>11</v>
      </c>
      <c r="G53" s="411"/>
      <c r="H53" s="125"/>
      <c r="I53" s="125"/>
      <c r="J53" s="411">
        <v>13</v>
      </c>
      <c r="K53" s="411"/>
      <c r="L53" s="125"/>
      <c r="M53" s="125"/>
      <c r="N53" s="411">
        <v>12</v>
      </c>
      <c r="O53" s="411"/>
      <c r="P53" s="125"/>
      <c r="Q53" s="125"/>
      <c r="R53" s="411">
        <v>13</v>
      </c>
      <c r="S53" s="411"/>
      <c r="T53" s="125"/>
      <c r="U53" s="125"/>
      <c r="V53" s="411">
        <v>7</v>
      </c>
      <c r="W53" s="411"/>
      <c r="X53" s="79"/>
      <c r="Y53" s="79"/>
      <c r="Z53" s="148">
        <f>SUM(F53:W53)</f>
        <v>56</v>
      </c>
      <c r="AA53" s="79"/>
      <c r="AB53" s="88"/>
      <c r="AC53" s="88"/>
      <c r="AD53" s="89"/>
      <c r="AE53" s="149">
        <v>750</v>
      </c>
      <c r="AF53" s="2"/>
      <c r="AG53" s="149">
        <v>540</v>
      </c>
      <c r="AH53" s="208"/>
      <c r="AI53" s="208"/>
    </row>
    <row r="54" spans="1:35" ht="18">
      <c r="A54"/>
      <c r="B54" s="150"/>
      <c r="C54" s="150"/>
      <c r="D54" s="151" t="s">
        <v>45</v>
      </c>
      <c r="E54" s="152"/>
      <c r="F54" s="482">
        <v>8</v>
      </c>
      <c r="G54" s="482"/>
      <c r="H54" s="153"/>
      <c r="I54" s="153"/>
      <c r="J54" s="482">
        <v>11</v>
      </c>
      <c r="K54" s="482"/>
      <c r="L54" s="153"/>
      <c r="M54" s="153"/>
      <c r="N54" s="482">
        <v>13</v>
      </c>
      <c r="O54" s="482"/>
      <c r="P54" s="153"/>
      <c r="Q54" s="153"/>
      <c r="R54" s="482">
        <v>12</v>
      </c>
      <c r="S54" s="482"/>
      <c r="T54" s="153"/>
      <c r="U54" s="153"/>
      <c r="V54" s="482">
        <v>7</v>
      </c>
      <c r="W54" s="482"/>
      <c r="X54" s="153"/>
      <c r="Y54" s="153"/>
      <c r="Z54" s="154">
        <f>SUM(F54:W54)</f>
        <v>51</v>
      </c>
      <c r="AA54" s="79"/>
      <c r="AB54" s="155"/>
      <c r="AC54" s="155"/>
      <c r="AD54" s="89"/>
      <c r="AE54" s="483">
        <f>AE52+AG52</f>
        <v>1476</v>
      </c>
      <c r="AF54" s="484"/>
      <c r="AG54" s="485"/>
      <c r="AH54" s="208"/>
      <c r="AI54" s="208"/>
    </row>
    <row r="55" spans="1:35" ht="16.5" customHeight="1">
      <c r="A55"/>
      <c r="B55" s="499" t="s">
        <v>46</v>
      </c>
      <c r="C55" s="499"/>
      <c r="D55" s="500"/>
      <c r="E55" s="143"/>
      <c r="F55" s="501">
        <f>F52+F31</f>
        <v>36</v>
      </c>
      <c r="G55" s="502"/>
      <c r="H55" s="156"/>
      <c r="I55" s="157"/>
      <c r="J55" s="502">
        <f>J52+J31</f>
        <v>37</v>
      </c>
      <c r="K55" s="502"/>
      <c r="L55" s="158"/>
      <c r="M55" s="157"/>
      <c r="N55" s="502">
        <f>N52+N31</f>
        <v>36</v>
      </c>
      <c r="O55" s="502"/>
      <c r="P55" s="156"/>
      <c r="Q55" s="157"/>
      <c r="R55" s="502">
        <f>R52+R31</f>
        <v>34</v>
      </c>
      <c r="S55" s="502"/>
      <c r="T55" s="156"/>
      <c r="U55" s="157"/>
      <c r="V55" s="502">
        <f>V52+V31</f>
        <v>28</v>
      </c>
      <c r="W55" s="502"/>
      <c r="X55" s="156"/>
      <c r="Y55" s="159"/>
      <c r="Z55" s="160">
        <f>Z52+Z31</f>
        <v>171</v>
      </c>
      <c r="AA55" s="156"/>
      <c r="AB55" s="493">
        <f>AB52+AB31</f>
        <v>5366</v>
      </c>
      <c r="AC55" s="493"/>
      <c r="AD55" s="161"/>
      <c r="AE55" s="494">
        <f>AE53+AG53</f>
        <v>1290</v>
      </c>
      <c r="AF55" s="495"/>
      <c r="AG55" s="496"/>
      <c r="AH55" s="208"/>
      <c r="AI55" s="208"/>
    </row>
    <row r="56" spans="1:35" ht="16.5" customHeight="1">
      <c r="A56"/>
      <c r="B56" s="570" t="s">
        <v>47</v>
      </c>
      <c r="C56" s="570"/>
      <c r="D56" s="570"/>
      <c r="E56" s="162"/>
      <c r="F56" s="497">
        <v>35</v>
      </c>
      <c r="G56" s="497"/>
      <c r="H56" s="163"/>
      <c r="I56" s="163"/>
      <c r="J56" s="497">
        <v>36</v>
      </c>
      <c r="K56" s="497"/>
      <c r="L56" s="163"/>
      <c r="M56" s="163"/>
      <c r="N56" s="497">
        <v>36</v>
      </c>
      <c r="O56" s="497"/>
      <c r="P56" s="163"/>
      <c r="Q56" s="163"/>
      <c r="R56" s="497">
        <v>35</v>
      </c>
      <c r="S56" s="497"/>
      <c r="T56" s="163"/>
      <c r="U56" s="163"/>
      <c r="V56" s="497">
        <v>29</v>
      </c>
      <c r="W56" s="497"/>
      <c r="X56" s="163"/>
      <c r="Y56" s="164"/>
      <c r="Z56" s="165">
        <f>SUM(F56:V56)</f>
        <v>171</v>
      </c>
      <c r="AA56" s="166"/>
      <c r="AB56" s="498"/>
      <c r="AC56" s="498"/>
      <c r="AD56" s="167"/>
      <c r="AE56" s="168"/>
      <c r="AF56" s="169"/>
      <c r="AG56" s="170"/>
      <c r="AH56" s="208"/>
      <c r="AI56" s="208"/>
    </row>
    <row r="57" spans="1:35" ht="16.5" customHeight="1">
      <c r="A57"/>
      <c r="B57" s="171"/>
      <c r="C57" s="171"/>
      <c r="D57" s="171"/>
      <c r="E57" s="171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86"/>
      <c r="Z57" s="148"/>
      <c r="AA57" s="125"/>
      <c r="AB57" s="167"/>
      <c r="AC57" s="167"/>
      <c r="AD57" s="167"/>
      <c r="AE57" s="66"/>
      <c r="AF57" s="66"/>
      <c r="AG57" s="66"/>
      <c r="AH57" s="208"/>
      <c r="AI57" s="208"/>
    </row>
    <row r="58" spans="1:35" ht="15.75" customHeight="1">
      <c r="A58"/>
      <c r="B58" s="512" t="s">
        <v>48</v>
      </c>
      <c r="C58" s="512"/>
      <c r="D58" s="172"/>
      <c r="E58" s="33"/>
      <c r="F58" s="513">
        <v>2</v>
      </c>
      <c r="G58" s="514"/>
      <c r="H58" s="173">
        <v>2</v>
      </c>
      <c r="I58" s="134"/>
      <c r="J58" s="514">
        <v>2</v>
      </c>
      <c r="K58" s="514"/>
      <c r="L58" s="173">
        <v>2</v>
      </c>
      <c r="M58" s="134"/>
      <c r="N58" s="514">
        <v>2</v>
      </c>
      <c r="O58" s="514"/>
      <c r="P58" s="173">
        <v>1.79</v>
      </c>
      <c r="Q58" s="174"/>
      <c r="R58" s="514">
        <v>2</v>
      </c>
      <c r="S58" s="514"/>
      <c r="T58" s="173">
        <v>2</v>
      </c>
      <c r="U58" s="175"/>
      <c r="V58" s="514">
        <v>2</v>
      </c>
      <c r="W58" s="514"/>
      <c r="X58" s="176">
        <f>(V58)*(V$10/AE$1)</f>
        <v>1.5789473684210527</v>
      </c>
      <c r="Y58" s="11"/>
      <c r="Z58" s="177">
        <v>10</v>
      </c>
      <c r="AA58" s="25"/>
      <c r="AB58" s="503">
        <v>300</v>
      </c>
      <c r="AC58" s="503"/>
      <c r="AD58" s="38"/>
      <c r="AE58" s="178"/>
      <c r="AF58" s="179"/>
      <c r="AG58" s="180"/>
      <c r="AH58" s="208"/>
      <c r="AI58" s="208"/>
    </row>
    <row r="59" spans="1:35" ht="19.5" customHeight="1">
      <c r="A59"/>
      <c r="B59" s="504" t="s">
        <v>49</v>
      </c>
      <c r="C59" s="504"/>
      <c r="D59" s="505"/>
      <c r="E59" s="181"/>
      <c r="F59" s="506" t="s">
        <v>50</v>
      </c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11"/>
      <c r="Z59" s="11"/>
      <c r="AA59" s="25"/>
      <c r="AB59" s="508">
        <v>10</v>
      </c>
      <c r="AC59" s="508"/>
      <c r="AD59" s="38"/>
      <c r="AE59" s="178"/>
      <c r="AF59" s="179"/>
      <c r="AG59" s="180"/>
      <c r="AH59" s="208"/>
      <c r="AI59" s="208"/>
    </row>
    <row r="60" spans="1:35" ht="17.399999999999999">
      <c r="A60"/>
      <c r="B60" s="509" t="s">
        <v>51</v>
      </c>
      <c r="C60" s="509"/>
      <c r="D60" s="72"/>
      <c r="E60" s="33"/>
      <c r="F60" s="510">
        <v>0.5</v>
      </c>
      <c r="G60" s="511"/>
      <c r="H60" s="182"/>
      <c r="I60" s="134"/>
      <c r="J60" s="511">
        <v>0.5</v>
      </c>
      <c r="K60" s="511"/>
      <c r="L60" s="182"/>
      <c r="M60" s="134"/>
      <c r="N60" s="511">
        <v>0.5</v>
      </c>
      <c r="O60" s="511"/>
      <c r="P60" s="182"/>
      <c r="Q60" s="134"/>
      <c r="R60" s="511"/>
      <c r="S60" s="511"/>
      <c r="T60" s="182"/>
      <c r="U60" s="134"/>
      <c r="V60" s="511"/>
      <c r="W60" s="511"/>
      <c r="X60" s="182"/>
      <c r="Y60" s="11"/>
      <c r="Z60" s="183">
        <v>1.5</v>
      </c>
      <c r="AA60" s="25"/>
      <c r="AB60" s="520">
        <v>45</v>
      </c>
      <c r="AC60" s="520"/>
      <c r="AD60" s="161"/>
      <c r="AE60" s="184"/>
      <c r="AF60" s="184"/>
      <c r="AG60" s="184"/>
      <c r="AH60" s="208"/>
      <c r="AI60" s="208"/>
    </row>
    <row r="61" spans="1:35" ht="18.75" customHeight="1">
      <c r="A61"/>
      <c r="B61" s="521" t="s">
        <v>52</v>
      </c>
      <c r="C61" s="521"/>
      <c r="D61" s="185"/>
      <c r="E61" s="186"/>
      <c r="F61" s="522">
        <f>F55+F58+F60</f>
        <v>38.5</v>
      </c>
      <c r="G61" s="522"/>
      <c r="H61" s="187"/>
      <c r="I61" s="134"/>
      <c r="J61" s="522">
        <f>J55+J58+J60</f>
        <v>39.5</v>
      </c>
      <c r="K61" s="522"/>
      <c r="L61" s="187"/>
      <c r="M61" s="134"/>
      <c r="N61" s="523">
        <f>N55+N58+N60</f>
        <v>38.5</v>
      </c>
      <c r="O61" s="523"/>
      <c r="P61" s="218"/>
      <c r="Q61" s="219"/>
      <c r="R61" s="523">
        <f>R55+R58+R60</f>
        <v>36</v>
      </c>
      <c r="S61" s="523"/>
      <c r="T61" s="188"/>
      <c r="U61" s="134"/>
      <c r="V61" s="522">
        <f>V55+V58+V60</f>
        <v>30</v>
      </c>
      <c r="W61" s="522"/>
      <c r="X61" s="187"/>
      <c r="Y61" s="189"/>
      <c r="Z61" s="190">
        <f>F61+J61+N61+R61+V61</f>
        <v>182.5</v>
      </c>
      <c r="AA61" s="25"/>
      <c r="AB61" s="524">
        <f>AB55+AB58+AB60+AB59</f>
        <v>5721</v>
      </c>
      <c r="AC61" s="524"/>
      <c r="AD61" s="38"/>
      <c r="AE61" s="2"/>
      <c r="AF61" s="2"/>
      <c r="AG61" s="2"/>
      <c r="AH61" s="208"/>
      <c r="AI61" s="208"/>
    </row>
    <row r="62" spans="1:35" ht="41.25" customHeight="1" thickBot="1">
      <c r="A62"/>
      <c r="B62" s="515" t="s">
        <v>66</v>
      </c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  <c r="Q62" s="220"/>
      <c r="R62" s="191"/>
      <c r="S62" s="191"/>
      <c r="T62" s="192"/>
      <c r="U62" s="191"/>
      <c r="V62" s="193"/>
      <c r="W62" s="193"/>
      <c r="X62" s="191"/>
      <c r="Y62" s="191"/>
      <c r="Z62" s="191"/>
      <c r="AA62" s="191"/>
      <c r="AB62" s="191"/>
      <c r="AC62" s="194"/>
      <c r="AD62" s="38"/>
      <c r="AE62" s="2"/>
      <c r="AF62" s="2"/>
      <c r="AG62" s="2"/>
      <c r="AH62" s="208"/>
      <c r="AI62" s="208"/>
    </row>
    <row r="63" spans="1:35" s="209" customFormat="1" ht="15.75" customHeight="1">
      <c r="A63"/>
      <c r="B63" s="195" t="s">
        <v>174</v>
      </c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7"/>
      <c r="N63" s="198"/>
      <c r="O63" s="198"/>
      <c r="P63" s="200" t="s">
        <v>33</v>
      </c>
      <c r="Q63" s="221"/>
      <c r="R63" s="196"/>
      <c r="S63" s="196"/>
      <c r="T63" s="200" t="s">
        <v>34</v>
      </c>
      <c r="U63" s="196"/>
      <c r="V63" s="198"/>
      <c r="W63" s="84"/>
      <c r="X63" s="197"/>
      <c r="Y63" s="197"/>
      <c r="Z63" s="196"/>
      <c r="AA63" s="196"/>
      <c r="AB63" s="199"/>
      <c r="AC63" s="199"/>
      <c r="AD63" s="89"/>
      <c r="AE63" s="2"/>
      <c r="AF63" s="2"/>
      <c r="AG63" s="2"/>
    </row>
    <row r="64" spans="1:35" ht="9" customHeight="1">
      <c r="A64"/>
      <c r="B64" s="195"/>
      <c r="C64" s="196"/>
      <c r="D64" s="196"/>
      <c r="E64" s="196"/>
      <c r="F64" s="84"/>
      <c r="G64" s="84"/>
      <c r="H64" s="196"/>
      <c r="I64" s="196"/>
      <c r="J64" s="84"/>
      <c r="K64" s="84"/>
      <c r="L64" s="196"/>
      <c r="M64" s="196"/>
      <c r="N64" s="84"/>
      <c r="O64" s="84"/>
      <c r="P64" s="196"/>
      <c r="Q64" s="196"/>
      <c r="R64" s="196"/>
      <c r="S64" s="196"/>
      <c r="T64" s="196"/>
      <c r="U64" s="196"/>
      <c r="V64" s="84"/>
      <c r="W64" s="8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518" t="s">
        <v>191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89"/>
      <c r="AE65" s="2"/>
      <c r="AF65" s="2"/>
      <c r="AG65" s="2"/>
    </row>
    <row r="66" spans="1:33" ht="17.399999999999999">
      <c r="A66"/>
      <c r="B66" s="275" t="s">
        <v>185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03"/>
      <c r="P66" s="201"/>
      <c r="Q66" s="201"/>
      <c r="R66" s="201"/>
      <c r="S66" s="201"/>
      <c r="T66" s="201"/>
      <c r="U66" s="201"/>
      <c r="V66" s="201"/>
      <c r="W66" s="20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205"/>
      <c r="C67" s="196"/>
      <c r="D67" s="196"/>
      <c r="E67" s="196"/>
      <c r="F67" s="84"/>
      <c r="G67" s="84"/>
      <c r="H67" s="196"/>
      <c r="I67" s="196"/>
      <c r="J67" s="84"/>
      <c r="K67" s="519" t="s">
        <v>73</v>
      </c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89"/>
      <c r="AE67" s="206"/>
      <c r="AF67" s="2"/>
      <c r="AG67" s="2"/>
    </row>
    <row r="68" spans="1:33" ht="15.75" customHeight="1">
      <c r="A68"/>
      <c r="B68" s="207"/>
      <c r="C68" s="207"/>
      <c r="D68" s="207"/>
      <c r="E68" s="207"/>
      <c r="F68" s="207"/>
      <c r="G68" s="207"/>
      <c r="H68" s="207"/>
      <c r="I68" s="207"/>
      <c r="J68" s="207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19"/>
      <c r="AA68" s="519"/>
      <c r="AB68" s="519"/>
      <c r="AC68" s="519"/>
      <c r="AD68" s="89"/>
      <c r="AE68" s="206"/>
      <c r="AF68" s="2"/>
      <c r="AG68" s="2"/>
    </row>
  </sheetData>
  <mergeCells count="319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F40:G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AB41:AC41"/>
    <mergeCell ref="B43:D43"/>
    <mergeCell ref="C44:D44"/>
    <mergeCell ref="F44:G44"/>
    <mergeCell ref="J44:K44"/>
    <mergeCell ref="N44:O44"/>
    <mergeCell ref="R44:S44"/>
    <mergeCell ref="V44:W44"/>
    <mergeCell ref="AB44:AC44"/>
    <mergeCell ref="B41:D41"/>
    <mergeCell ref="F41:G41"/>
    <mergeCell ref="J41:K41"/>
    <mergeCell ref="N41:O41"/>
    <mergeCell ref="R41:S41"/>
    <mergeCell ref="V41:W41"/>
    <mergeCell ref="F46:G46"/>
    <mergeCell ref="J46:K46"/>
    <mergeCell ref="N46:O46"/>
    <mergeCell ref="R46:S46"/>
    <mergeCell ref="V46:W46"/>
    <mergeCell ref="AB46:AC46"/>
    <mergeCell ref="F45:G45"/>
    <mergeCell ref="J45:K45"/>
    <mergeCell ref="N45:O45"/>
    <mergeCell ref="R45:S45"/>
    <mergeCell ref="V45:W45"/>
    <mergeCell ref="AB45:AC45"/>
    <mergeCell ref="F47:G47"/>
    <mergeCell ref="J47:K47"/>
    <mergeCell ref="N47:O47"/>
    <mergeCell ref="R47:S47"/>
    <mergeCell ref="AB47:AC47"/>
    <mergeCell ref="F48:G48"/>
    <mergeCell ref="J48:K48"/>
    <mergeCell ref="N48:O48"/>
    <mergeCell ref="R48:S48"/>
    <mergeCell ref="AB48:AC48"/>
    <mergeCell ref="AE49:AG49"/>
    <mergeCell ref="B50:D50"/>
    <mergeCell ref="F50:G50"/>
    <mergeCell ref="J50:K50"/>
    <mergeCell ref="N50:O50"/>
    <mergeCell ref="R50:S50"/>
    <mergeCell ref="V50:W50"/>
    <mergeCell ref="AB50:AC50"/>
    <mergeCell ref="C49:D49"/>
    <mergeCell ref="F49:G49"/>
    <mergeCell ref="J49:K49"/>
    <mergeCell ref="N49:O49"/>
    <mergeCell ref="R49:S49"/>
    <mergeCell ref="AB49:AC49"/>
    <mergeCell ref="F54:G54"/>
    <mergeCell ref="J54:K54"/>
    <mergeCell ref="N54:O54"/>
    <mergeCell ref="R54:S54"/>
    <mergeCell ref="V54:W54"/>
    <mergeCell ref="AE54:AG54"/>
    <mergeCell ref="AB52:AC52"/>
    <mergeCell ref="C53:D53"/>
    <mergeCell ref="F53:G53"/>
    <mergeCell ref="J53:K53"/>
    <mergeCell ref="N53:O53"/>
    <mergeCell ref="R53:S53"/>
    <mergeCell ref="V53:W53"/>
    <mergeCell ref="B52:D52"/>
    <mergeCell ref="F52:G52"/>
    <mergeCell ref="J52:K52"/>
    <mergeCell ref="N52:O52"/>
    <mergeCell ref="R52:S52"/>
    <mergeCell ref="V52:W52"/>
    <mergeCell ref="AB55:AC55"/>
    <mergeCell ref="AE55:AG55"/>
    <mergeCell ref="B56:D56"/>
    <mergeCell ref="F56:G56"/>
    <mergeCell ref="J56:K56"/>
    <mergeCell ref="N56:O56"/>
    <mergeCell ref="R56:S56"/>
    <mergeCell ref="V56:W56"/>
    <mergeCell ref="AB56:AC56"/>
    <mergeCell ref="B55:D55"/>
    <mergeCell ref="F55:G55"/>
    <mergeCell ref="J55:K55"/>
    <mergeCell ref="N55:O55"/>
    <mergeCell ref="R55:S55"/>
    <mergeCell ref="V55:W55"/>
    <mergeCell ref="AB58:AC58"/>
    <mergeCell ref="B59:D59"/>
    <mergeCell ref="F59:X59"/>
    <mergeCell ref="AB59:AC59"/>
    <mergeCell ref="B60:C60"/>
    <mergeCell ref="F60:G60"/>
    <mergeCell ref="J60:K60"/>
    <mergeCell ref="N60:O60"/>
    <mergeCell ref="R60:S60"/>
    <mergeCell ref="V60:W60"/>
    <mergeCell ref="B58:C58"/>
    <mergeCell ref="F58:G58"/>
    <mergeCell ref="J58:K58"/>
    <mergeCell ref="N58:O58"/>
    <mergeCell ref="R58:S58"/>
    <mergeCell ref="V58:W58"/>
    <mergeCell ref="B62:P62"/>
    <mergeCell ref="K67:AC68"/>
    <mergeCell ref="B65:AC65"/>
    <mergeCell ref="AB60:AC60"/>
    <mergeCell ref="B61:C61"/>
    <mergeCell ref="F61:G61"/>
    <mergeCell ref="J61:K61"/>
    <mergeCell ref="N61:O61"/>
    <mergeCell ref="R61:S61"/>
    <mergeCell ref="V61:W61"/>
    <mergeCell ref="AB61:AC61"/>
  </mergeCells>
  <conditionalFormatting sqref="H13:H30 L13:L30 X13:X30 P13:P31 T13:T31 I30 Q30 U30 H33 Q33:Q40 U33:U40 I33:I46 H40 H42:H43 Q45:Q46 U45:U46 H50">
    <cfRule type="cellIs" dxfId="59" priority="1" stopIfTrue="1" operator="equal">
      <formula>0</formula>
    </cfRule>
  </conditionalFormatting>
  <conditionalFormatting sqref="H33 H40 H42:H43">
    <cfRule type="cellIs" dxfId="58" priority="3" stopIfTrue="1" operator="equal">
      <formula>0</formula>
    </cfRule>
  </conditionalFormatting>
  <conditionalFormatting sqref="H33:H40 H42:H49 L33:L40 P33:P40 T33:T49 X33:X49 L42:L49 P42:P49">
    <cfRule type="cellIs" dxfId="57" priority="2" stopIfTrue="1" operator="equal">
      <formula>0</formula>
    </cfRule>
  </conditionalFormatting>
  <conditionalFormatting sqref="H33:H40 H42:H49">
    <cfRule type="cellIs" dxfId="56" priority="4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77E2-C946-4CA5-96DD-8C4ED513216E}">
  <sheetPr>
    <pageSetUpPr fitToPage="1"/>
  </sheetPr>
  <dimension ref="A1:AI66"/>
  <sheetViews>
    <sheetView view="pageBreakPreview" zoomScaleNormal="70" zoomScaleSheetLayoutView="100" workbookViewId="0">
      <selection activeCell="N6" sqref="N6:P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9.69921875" style="217" customWidth="1"/>
    <col min="31" max="31" width="6.69921875" style="209" customWidth="1"/>
    <col min="32" max="32" width="2.09765625" style="209" customWidth="1"/>
    <col min="33" max="33" width="6.89843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74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1" t="s">
        <v>7</v>
      </c>
      <c r="O6" s="611"/>
      <c r="P6" s="611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75</v>
      </c>
      <c r="AF33" s="413"/>
      <c r="AG33" s="343" t="s">
        <v>76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606" t="s">
        <v>77</v>
      </c>
      <c r="D35" s="607"/>
      <c r="E35" s="112"/>
      <c r="F35" s="430">
        <v>1</v>
      </c>
      <c r="G35" s="431"/>
      <c r="H35" s="223">
        <f t="shared" ref="H35:H39" si="7">(F35)*(F$10/AE$1)</f>
        <v>1</v>
      </c>
      <c r="I35" s="113"/>
      <c r="J35" s="430">
        <v>1</v>
      </c>
      <c r="K35" s="431"/>
      <c r="L35" s="223">
        <f t="shared" ref="L35:L39" si="8">J35*(J$10/AE$1)</f>
        <v>1</v>
      </c>
      <c r="M35" s="114"/>
      <c r="N35" s="430">
        <v>1</v>
      </c>
      <c r="O35" s="431"/>
      <c r="P35" s="223">
        <f t="shared" ref="P35:P39" si="9">N35*(N$10/AE$1)</f>
        <v>0.89473684210526316</v>
      </c>
      <c r="Q35" s="113"/>
      <c r="R35" s="430"/>
      <c r="S35" s="431"/>
      <c r="T35" s="223">
        <f t="shared" ref="T35:T39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98</v>
      </c>
      <c r="AC35" s="419"/>
      <c r="AD35" s="115"/>
      <c r="AE35" s="269">
        <f>AB35</f>
        <v>98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288" t="s">
        <v>78</v>
      </c>
      <c r="D36" s="289"/>
      <c r="E36" s="112"/>
      <c r="F36" s="422">
        <v>2</v>
      </c>
      <c r="G36" s="423"/>
      <c r="H36" s="231">
        <f t="shared" si="7"/>
        <v>2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561"/>
      <c r="S36" s="562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6</v>
      </c>
      <c r="AA36" s="79"/>
      <c r="AB36" s="418">
        <f t="shared" ref="AB36:AB39" si="13">F36*F$8+J36*J$8+N36*N$8+R36*R$8+V36*V$8</f>
        <v>196</v>
      </c>
      <c r="AC36" s="419"/>
      <c r="AD36" s="115"/>
      <c r="AE36" s="269">
        <f t="shared" ref="AE36:AE37" si="14">AB36</f>
        <v>196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288" t="s">
        <v>79</v>
      </c>
      <c r="D37" s="289"/>
      <c r="E37" s="112"/>
      <c r="F37" s="422">
        <v>1</v>
      </c>
      <c r="G37" s="423"/>
      <c r="H37" s="231">
        <f t="shared" si="7"/>
        <v>1</v>
      </c>
      <c r="I37" s="73"/>
      <c r="J37" s="422">
        <v>2</v>
      </c>
      <c r="K37" s="423"/>
      <c r="L37" s="231">
        <f t="shared" si="8"/>
        <v>2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102</v>
      </c>
      <c r="AC37" s="419"/>
      <c r="AD37" s="115"/>
      <c r="AE37" s="269">
        <f t="shared" si="14"/>
        <v>102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288" t="s">
        <v>80</v>
      </c>
      <c r="D38" s="289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2</v>
      </c>
      <c r="O38" s="441"/>
      <c r="P38" s="231">
        <f t="shared" si="9"/>
        <v>1.7894736842105263</v>
      </c>
      <c r="Q38" s="73"/>
      <c r="R38" s="440">
        <v>7</v>
      </c>
      <c r="S38" s="441"/>
      <c r="T38" s="231">
        <f t="shared" si="10"/>
        <v>6.2631578947368425</v>
      </c>
      <c r="U38" s="73"/>
      <c r="V38" s="234"/>
      <c r="W38" s="235"/>
      <c r="X38" s="225">
        <f t="shared" si="11"/>
        <v>0</v>
      </c>
      <c r="Y38" s="79"/>
      <c r="Z38" s="226">
        <f t="shared" si="12"/>
        <v>9</v>
      </c>
      <c r="AA38" s="79"/>
      <c r="AB38" s="418">
        <f t="shared" si="13"/>
        <v>270</v>
      </c>
      <c r="AC38" s="419"/>
      <c r="AD38" s="115"/>
      <c r="AE38" s="229"/>
      <c r="AF38" s="2"/>
      <c r="AG38" s="230">
        <f>F38*F$8+J38*J$8+N38*N$8+R38*R$8</f>
        <v>270</v>
      </c>
      <c r="AH38" s="208"/>
      <c r="AI38" s="208"/>
    </row>
    <row r="39" spans="1:35" ht="24.9" customHeight="1">
      <c r="A39" s="116"/>
      <c r="B39" s="236">
        <v>21</v>
      </c>
      <c r="C39" s="288" t="s">
        <v>40</v>
      </c>
      <c r="D39" s="289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38">
        <v>1</v>
      </c>
      <c r="O39" s="439"/>
      <c r="P39" s="231">
        <f t="shared" si="9"/>
        <v>0.89473684210526316</v>
      </c>
      <c r="Q39" s="73"/>
      <c r="R39" s="440">
        <v>1</v>
      </c>
      <c r="S39" s="441"/>
      <c r="T39" s="231">
        <f t="shared" si="10"/>
        <v>0.89473684210526316</v>
      </c>
      <c r="U39" s="73"/>
      <c r="V39" s="577"/>
      <c r="W39" s="578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9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SUM(F35:F39)</f>
        <v>4</v>
      </c>
      <c r="G40" s="417"/>
      <c r="H40" s="119"/>
      <c r="I40" s="77"/>
      <c r="J40" s="417">
        <f>SUM(J35:J39)</f>
        <v>5</v>
      </c>
      <c r="K40" s="417"/>
      <c r="L40" s="119"/>
      <c r="M40" s="79"/>
      <c r="N40" s="417">
        <f>SUM(N35:N39)</f>
        <v>6</v>
      </c>
      <c r="O40" s="417"/>
      <c r="P40" s="120"/>
      <c r="Q40" s="79"/>
      <c r="R40" s="417">
        <f>SUM(R35:R39)</f>
        <v>8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23</v>
      </c>
      <c r="AA40" s="79"/>
      <c r="AB40" s="402">
        <f>SUM(AB35:AC39)</f>
        <v>726</v>
      </c>
      <c r="AC40" s="454"/>
      <c r="AD40" s="115"/>
      <c r="AE40" s="121">
        <f>SUM(AE35:AE39)</f>
        <v>426</v>
      </c>
      <c r="AF40" s="122"/>
      <c r="AG40" s="123">
        <f>SUM(AG35:AG39)</f>
        <v>300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23</v>
      </c>
      <c r="C43" s="459" t="s">
        <v>81</v>
      </c>
      <c r="D43" s="460"/>
      <c r="E43" s="129"/>
      <c r="F43" s="528">
        <v>4</v>
      </c>
      <c r="G43" s="529"/>
      <c r="H43" s="240">
        <f t="shared" ref="H43:H47" si="15">(F43)*(F$10/AE$1)</f>
        <v>4</v>
      </c>
      <c r="I43" s="73"/>
      <c r="J43" s="461">
        <v>5</v>
      </c>
      <c r="K43" s="462"/>
      <c r="L43" s="300">
        <f t="shared" ref="L43:L47" si="16">J43*(J$10/AE$1)</f>
        <v>5</v>
      </c>
      <c r="M43" s="84"/>
      <c r="N43" s="528">
        <v>4</v>
      </c>
      <c r="O43" s="529"/>
      <c r="P43" s="241">
        <f t="shared" ref="P43:P47" si="17">N43*(N$10/AE$1)</f>
        <v>3.5789473684210527</v>
      </c>
      <c r="Q43" s="84"/>
      <c r="R43" s="528"/>
      <c r="S43" s="529"/>
      <c r="T43" s="130">
        <f t="shared" ref="T43:T47" si="18">R43*(R$10/AE$1)</f>
        <v>0</v>
      </c>
      <c r="U43" s="84"/>
      <c r="V43" s="525"/>
      <c r="W43" s="525"/>
      <c r="X43" s="131">
        <f t="shared" ref="X43:X47" si="19">V43*(V$10/AE$1)</f>
        <v>0</v>
      </c>
      <c r="Y43" s="84"/>
      <c r="Z43" s="242">
        <f>F43+J43+N43+R43+V43</f>
        <v>13</v>
      </c>
      <c r="AA43" s="79"/>
      <c r="AB43" s="418">
        <f>F43*F$8+J43*J$8+N43*N$8+R43*R$8+V43*V$8</f>
        <v>426</v>
      </c>
      <c r="AC43" s="419"/>
      <c r="AD43" s="115"/>
      <c r="AE43" s="243">
        <f>AB43</f>
        <v>426</v>
      </c>
      <c r="AF43" s="2"/>
      <c r="AG43" s="245"/>
      <c r="AH43" s="208"/>
      <c r="AI43" s="208"/>
    </row>
    <row r="44" spans="1:35" ht="24.9" customHeight="1">
      <c r="A44"/>
      <c r="B44" s="250">
        <v>24</v>
      </c>
      <c r="C44" s="595" t="s">
        <v>82</v>
      </c>
      <c r="D44" s="596"/>
      <c r="E44" s="129"/>
      <c r="F44" s="467">
        <v>2</v>
      </c>
      <c r="G44" s="468"/>
      <c r="H44" s="251">
        <f t="shared" si="15"/>
        <v>2</v>
      </c>
      <c r="I44" s="73"/>
      <c r="J44" s="543">
        <v>1</v>
      </c>
      <c r="K44" s="544"/>
      <c r="L44" s="301">
        <f t="shared" si="16"/>
        <v>1</v>
      </c>
      <c r="M44" s="84"/>
      <c r="N44" s="467"/>
      <c r="O44" s="468"/>
      <c r="P44" s="249">
        <f t="shared" si="17"/>
        <v>0</v>
      </c>
      <c r="Q44" s="84"/>
      <c r="R44" s="467"/>
      <c r="S44" s="468"/>
      <c r="T44" s="249">
        <f t="shared" si="18"/>
        <v>0</v>
      </c>
      <c r="U44" s="84"/>
      <c r="V44" s="391"/>
      <c r="W44" s="391"/>
      <c r="X44" s="132">
        <f t="shared" si="19"/>
        <v>0</v>
      </c>
      <c r="Y44" s="84"/>
      <c r="Z44" s="242">
        <f t="shared" ref="Z44:Z47" si="20">F44+J44+N44+R44+V44</f>
        <v>3</v>
      </c>
      <c r="AA44" s="79"/>
      <c r="AB44" s="418">
        <f t="shared" ref="AB44:AB47" si="21">F44*F$8+J44*J$8+N44*N$8+R44*R$8+V44*V$8</f>
        <v>102</v>
      </c>
      <c r="AC44" s="419"/>
      <c r="AD44" s="115"/>
      <c r="AE44" s="243">
        <f>AB44</f>
        <v>102</v>
      </c>
      <c r="AF44" s="2"/>
      <c r="AG44" s="254"/>
      <c r="AH44" s="208"/>
      <c r="AI44" s="208"/>
    </row>
    <row r="45" spans="1:35" ht="24.9" customHeight="1">
      <c r="A45"/>
      <c r="B45" s="255">
        <v>25</v>
      </c>
      <c r="C45" s="603" t="s">
        <v>83</v>
      </c>
      <c r="D45" s="596"/>
      <c r="E45" s="129"/>
      <c r="F45" s="467"/>
      <c r="G45" s="468"/>
      <c r="H45" s="247">
        <f t="shared" si="15"/>
        <v>0</v>
      </c>
      <c r="I45" s="73"/>
      <c r="J45" s="604">
        <v>1</v>
      </c>
      <c r="K45" s="605"/>
      <c r="L45" s="301">
        <f t="shared" si="16"/>
        <v>1</v>
      </c>
      <c r="M45" s="74"/>
      <c r="N45" s="561">
        <v>1</v>
      </c>
      <c r="O45" s="562"/>
      <c r="P45" s="47">
        <f t="shared" si="17"/>
        <v>0.89473684210526316</v>
      </c>
      <c r="Q45" s="73"/>
      <c r="R45" s="561">
        <v>3</v>
      </c>
      <c r="S45" s="562"/>
      <c r="T45" s="47">
        <f t="shared" si="18"/>
        <v>2.6842105263157894</v>
      </c>
      <c r="U45" s="73"/>
      <c r="V45" s="391"/>
      <c r="W45" s="391"/>
      <c r="X45" s="133">
        <f t="shared" si="19"/>
        <v>0</v>
      </c>
      <c r="Y45" s="134"/>
      <c r="Z45" s="242">
        <f t="shared" si="20"/>
        <v>5</v>
      </c>
      <c r="AA45" s="135"/>
      <c r="AB45" s="418">
        <f t="shared" si="21"/>
        <v>154</v>
      </c>
      <c r="AC45" s="419"/>
      <c r="AD45" s="115"/>
      <c r="AE45" s="244"/>
      <c r="AF45" s="2"/>
      <c r="AG45" s="331">
        <f>AB45</f>
        <v>154</v>
      </c>
      <c r="AH45" s="208"/>
      <c r="AI45" s="208"/>
    </row>
    <row r="46" spans="1:35" ht="24.9" customHeight="1">
      <c r="A46"/>
      <c r="B46" s="256">
        <v>26</v>
      </c>
      <c r="C46" s="597" t="s">
        <v>84</v>
      </c>
      <c r="D46" s="598"/>
      <c r="E46" s="136"/>
      <c r="F46" s="599">
        <v>1</v>
      </c>
      <c r="G46" s="600"/>
      <c r="H46" s="137">
        <f t="shared" si="15"/>
        <v>1</v>
      </c>
      <c r="I46" s="20"/>
      <c r="J46" s="601">
        <v>1</v>
      </c>
      <c r="K46" s="602"/>
      <c r="L46" s="301">
        <f t="shared" si="16"/>
        <v>1</v>
      </c>
      <c r="M46" s="22"/>
      <c r="N46" s="546">
        <v>1</v>
      </c>
      <c r="O46" s="547"/>
      <c r="P46" s="47">
        <f t="shared" si="17"/>
        <v>0.89473684210526316</v>
      </c>
      <c r="Q46" s="20"/>
      <c r="R46" s="546">
        <v>2</v>
      </c>
      <c r="S46" s="547"/>
      <c r="T46" s="47">
        <f t="shared" si="18"/>
        <v>1.7894736842105263</v>
      </c>
      <c r="U46" s="20"/>
      <c r="V46" s="263"/>
      <c r="W46" s="264"/>
      <c r="X46" s="47">
        <f t="shared" si="19"/>
        <v>0</v>
      </c>
      <c r="Y46" s="134"/>
      <c r="Z46" s="242">
        <f t="shared" si="20"/>
        <v>5</v>
      </c>
      <c r="AA46" s="135"/>
      <c r="AB46" s="418">
        <f t="shared" si="21"/>
        <v>158</v>
      </c>
      <c r="AC46" s="419"/>
      <c r="AD46" s="115"/>
      <c r="AE46" s="244"/>
      <c r="AF46" s="2"/>
      <c r="AG46" s="331">
        <f>AB46</f>
        <v>158</v>
      </c>
      <c r="AH46" s="208"/>
      <c r="AI46" s="208"/>
    </row>
    <row r="47" spans="1:35" ht="24.9" customHeight="1">
      <c r="A47"/>
      <c r="B47" s="258">
        <v>28</v>
      </c>
      <c r="C47" s="476" t="s">
        <v>172</v>
      </c>
      <c r="D47" s="477"/>
      <c r="E47" s="136"/>
      <c r="F47" s="478"/>
      <c r="G47" s="479"/>
      <c r="H47" s="137">
        <f t="shared" si="15"/>
        <v>0</v>
      </c>
      <c r="I47" s="20"/>
      <c r="J47" s="455"/>
      <c r="K47" s="456"/>
      <c r="L47" s="302">
        <f t="shared" si="16"/>
        <v>0</v>
      </c>
      <c r="M47" s="22"/>
      <c r="N47" s="422"/>
      <c r="O47" s="423"/>
      <c r="P47" s="47">
        <f t="shared" si="17"/>
        <v>0</v>
      </c>
      <c r="Q47" s="20"/>
      <c r="R47" s="422"/>
      <c r="S47" s="423"/>
      <c r="T47" s="45">
        <f t="shared" si="18"/>
        <v>0</v>
      </c>
      <c r="U47" s="20"/>
      <c r="V47" s="480">
        <v>7</v>
      </c>
      <c r="W47" s="481"/>
      <c r="X47" s="249">
        <f t="shared" si="19"/>
        <v>5.5263157894736841</v>
      </c>
      <c r="Y47" s="134"/>
      <c r="Z47" s="242">
        <f t="shared" si="20"/>
        <v>7</v>
      </c>
      <c r="AA47" s="135"/>
      <c r="AB47" s="418">
        <f t="shared" si="21"/>
        <v>196</v>
      </c>
      <c r="AC47" s="419"/>
      <c r="AD47" s="115"/>
      <c r="AE47" s="473" t="s">
        <v>42</v>
      </c>
      <c r="AF47" s="474"/>
      <c r="AG47" s="475"/>
      <c r="AH47" s="208"/>
      <c r="AI47" s="208"/>
    </row>
    <row r="48" spans="1:35" ht="24.9" customHeight="1">
      <c r="A48"/>
      <c r="B48" s="450" t="s">
        <v>43</v>
      </c>
      <c r="C48" s="450"/>
      <c r="D48" s="451"/>
      <c r="E48" s="118"/>
      <c r="F48" s="416">
        <f>SUM(F43:G47)</f>
        <v>7</v>
      </c>
      <c r="G48" s="417"/>
      <c r="H48" s="76"/>
      <c r="I48" s="77"/>
      <c r="J48" s="417">
        <f>SUM(J43:K47)</f>
        <v>8</v>
      </c>
      <c r="K48" s="417"/>
      <c r="L48" s="78"/>
      <c r="M48" s="79"/>
      <c r="N48" s="417">
        <f>SUM(N43:O47)</f>
        <v>6</v>
      </c>
      <c r="O48" s="417"/>
      <c r="P48" s="78"/>
      <c r="Q48" s="79"/>
      <c r="R48" s="417">
        <f>SUM(R43:S47)</f>
        <v>5</v>
      </c>
      <c r="S48" s="417"/>
      <c r="T48" s="78"/>
      <c r="U48" s="79"/>
      <c r="V48" s="452">
        <v>7</v>
      </c>
      <c r="W48" s="453"/>
      <c r="X48" s="78"/>
      <c r="Y48" s="94"/>
      <c r="Z48" s="82">
        <f>SUM(Z43:Z47)</f>
        <v>33</v>
      </c>
      <c r="AA48" s="93"/>
      <c r="AB48" s="402">
        <f>SUM(AB43:AC47)</f>
        <v>1036</v>
      </c>
      <c r="AC48" s="454"/>
      <c r="AD48" s="115"/>
      <c r="AE48" s="121">
        <f>SUM(AE43:AE47)</f>
        <v>528</v>
      </c>
      <c r="AF48" s="122"/>
      <c r="AG48" s="123">
        <f>SUM(AG43:AG47)</f>
        <v>312</v>
      </c>
      <c r="AH48" s="208"/>
      <c r="AI48" s="208"/>
    </row>
    <row r="49" spans="1:35" ht="18">
      <c r="A49"/>
      <c r="B49" s="138"/>
      <c r="C49" s="138"/>
      <c r="D49" s="138"/>
      <c r="E49" s="125"/>
      <c r="F49" s="139">
        <f>F40+F48</f>
        <v>11</v>
      </c>
      <c r="G49" s="139"/>
      <c r="H49" s="140"/>
      <c r="I49" s="140"/>
      <c r="J49" s="139">
        <f>J40+J48</f>
        <v>13</v>
      </c>
      <c r="K49" s="139"/>
      <c r="L49" s="140"/>
      <c r="M49" s="140"/>
      <c r="N49" s="139">
        <f>N40+N48</f>
        <v>12</v>
      </c>
      <c r="O49" s="139"/>
      <c r="P49" s="140"/>
      <c r="Q49" s="140"/>
      <c r="R49" s="139">
        <f>R40+R48</f>
        <v>13</v>
      </c>
      <c r="S49" s="139"/>
      <c r="T49" s="140"/>
      <c r="U49" s="140"/>
      <c r="V49" s="139" t="e">
        <f ca="1">V40+V48</f>
        <v>#REF!</v>
      </c>
      <c r="W49" s="139"/>
      <c r="X49" s="140"/>
      <c r="Y49" s="140"/>
      <c r="Z49" s="139" t="e">
        <f ca="1">SUM(F49:X49)</f>
        <v>#REF!</v>
      </c>
      <c r="AA49" s="79"/>
      <c r="AB49" s="141"/>
      <c r="AC49" s="141"/>
      <c r="AD49" s="115"/>
      <c r="AE49" s="2"/>
      <c r="AF49" s="2"/>
      <c r="AG49" s="142"/>
      <c r="AH49" s="208"/>
      <c r="AI49" s="208"/>
    </row>
    <row r="50" spans="1:35" ht="19.5" customHeight="1" thickBot="1">
      <c r="A50"/>
      <c r="B50" s="489" t="s">
        <v>44</v>
      </c>
      <c r="C50" s="489"/>
      <c r="D50" s="490"/>
      <c r="E50" s="143"/>
      <c r="F50" s="491">
        <f>F40+F48</f>
        <v>11</v>
      </c>
      <c r="G50" s="492"/>
      <c r="H50" s="93"/>
      <c r="I50" s="79"/>
      <c r="J50" s="492">
        <f>J40+J48</f>
        <v>13</v>
      </c>
      <c r="K50" s="492"/>
      <c r="L50" s="93"/>
      <c r="M50" s="79"/>
      <c r="N50" s="492">
        <f>N40+N48</f>
        <v>12</v>
      </c>
      <c r="O50" s="492"/>
      <c r="P50" s="93"/>
      <c r="Q50" s="79"/>
      <c r="R50" s="492">
        <f>R40+R48</f>
        <v>13</v>
      </c>
      <c r="S50" s="492"/>
      <c r="T50" s="93"/>
      <c r="U50" s="79"/>
      <c r="V50" s="492">
        <f>V48</f>
        <v>7</v>
      </c>
      <c r="W50" s="492"/>
      <c r="X50" s="93"/>
      <c r="Y50" s="94"/>
      <c r="Z50" s="95">
        <f>Z48+Z40</f>
        <v>56</v>
      </c>
      <c r="AA50" s="93"/>
      <c r="AB50" s="486">
        <f>AB40+AB48</f>
        <v>1762</v>
      </c>
      <c r="AC50" s="487"/>
      <c r="AD50" s="115"/>
      <c r="AE50" s="144">
        <f>AE40+AE48</f>
        <v>954</v>
      </c>
      <c r="AF50" s="145"/>
      <c r="AG50" s="146">
        <f>AG40+AG48</f>
        <v>612</v>
      </c>
      <c r="AH50" s="208"/>
      <c r="AI50" s="208"/>
    </row>
    <row r="51" spans="1:35" ht="15" customHeight="1">
      <c r="A51"/>
      <c r="B51" s="84"/>
      <c r="C51" s="488"/>
      <c r="D51" s="488"/>
      <c r="E51" s="147"/>
      <c r="F51" s="411">
        <v>11</v>
      </c>
      <c r="G51" s="411"/>
      <c r="H51" s="125"/>
      <c r="I51" s="125"/>
      <c r="J51" s="411">
        <v>13</v>
      </c>
      <c r="K51" s="411"/>
      <c r="L51" s="125"/>
      <c r="M51" s="125"/>
      <c r="N51" s="411">
        <v>12</v>
      </c>
      <c r="O51" s="411"/>
      <c r="P51" s="125"/>
      <c r="Q51" s="125"/>
      <c r="R51" s="411">
        <v>13</v>
      </c>
      <c r="S51" s="411"/>
      <c r="T51" s="125"/>
      <c r="U51" s="125"/>
      <c r="V51" s="411">
        <v>7</v>
      </c>
      <c r="W51" s="411"/>
      <c r="X51" s="79"/>
      <c r="Y51" s="79"/>
      <c r="Z51" s="148">
        <f>SUM(F51:W51)</f>
        <v>56</v>
      </c>
      <c r="AA51" s="79"/>
      <c r="AB51" s="88"/>
      <c r="AC51" s="88"/>
      <c r="AD51" s="89"/>
      <c r="AE51" s="149">
        <v>800</v>
      </c>
      <c r="AF51" s="2"/>
      <c r="AG51" s="149">
        <v>550</v>
      </c>
      <c r="AH51" s="208"/>
      <c r="AI51" s="208"/>
    </row>
    <row r="52" spans="1:35" ht="18">
      <c r="A52"/>
      <c r="B52" s="150"/>
      <c r="C52" s="150"/>
      <c r="D52" s="151" t="s">
        <v>45</v>
      </c>
      <c r="E52" s="152"/>
      <c r="F52" s="482">
        <v>8</v>
      </c>
      <c r="G52" s="482"/>
      <c r="H52" s="153"/>
      <c r="I52" s="153"/>
      <c r="J52" s="482">
        <v>11</v>
      </c>
      <c r="K52" s="482"/>
      <c r="L52" s="153"/>
      <c r="M52" s="153"/>
      <c r="N52" s="482">
        <v>13</v>
      </c>
      <c r="O52" s="482"/>
      <c r="P52" s="153"/>
      <c r="Q52" s="153"/>
      <c r="R52" s="482">
        <v>12</v>
      </c>
      <c r="S52" s="482"/>
      <c r="T52" s="153"/>
      <c r="U52" s="153"/>
      <c r="V52" s="482">
        <v>7</v>
      </c>
      <c r="W52" s="482"/>
      <c r="X52" s="153"/>
      <c r="Y52" s="153"/>
      <c r="Z52" s="154">
        <f>SUM(F52:W52)</f>
        <v>51</v>
      </c>
      <c r="AA52" s="79"/>
      <c r="AB52" s="155"/>
      <c r="AC52" s="155"/>
      <c r="AD52" s="89"/>
      <c r="AE52" s="483">
        <f>AE50+AG50</f>
        <v>1566</v>
      </c>
      <c r="AF52" s="484"/>
      <c r="AG52" s="485"/>
      <c r="AH52" s="208"/>
      <c r="AI52" s="208"/>
    </row>
    <row r="53" spans="1:35" ht="16.5" customHeight="1">
      <c r="A53"/>
      <c r="B53" s="499" t="s">
        <v>46</v>
      </c>
      <c r="C53" s="499"/>
      <c r="D53" s="500"/>
      <c r="E53" s="143"/>
      <c r="F53" s="501">
        <f>F50+F31</f>
        <v>36</v>
      </c>
      <c r="G53" s="502"/>
      <c r="H53" s="156"/>
      <c r="I53" s="157"/>
      <c r="J53" s="502">
        <f>J50+J31</f>
        <v>37</v>
      </c>
      <c r="K53" s="502"/>
      <c r="L53" s="158"/>
      <c r="M53" s="157"/>
      <c r="N53" s="502">
        <f>N50+N31</f>
        <v>36</v>
      </c>
      <c r="O53" s="502"/>
      <c r="P53" s="156"/>
      <c r="Q53" s="157"/>
      <c r="R53" s="502">
        <f>R50+R31</f>
        <v>34</v>
      </c>
      <c r="S53" s="502"/>
      <c r="T53" s="156"/>
      <c r="U53" s="157"/>
      <c r="V53" s="502">
        <f>V50+V31</f>
        <v>28</v>
      </c>
      <c r="W53" s="502"/>
      <c r="X53" s="156"/>
      <c r="Y53" s="159"/>
      <c r="Z53" s="160">
        <f>Z50+Z31</f>
        <v>171</v>
      </c>
      <c r="AA53" s="156"/>
      <c r="AB53" s="493">
        <f>AB50+AB31</f>
        <v>5366</v>
      </c>
      <c r="AC53" s="493"/>
      <c r="AD53" s="161"/>
      <c r="AE53" s="494">
        <f>AE51+AG51</f>
        <v>1350</v>
      </c>
      <c r="AF53" s="495"/>
      <c r="AG53" s="496"/>
      <c r="AH53" s="208"/>
      <c r="AI53" s="208"/>
    </row>
    <row r="54" spans="1:35" ht="16.5" customHeight="1">
      <c r="A54"/>
      <c r="B54" s="570" t="s">
        <v>47</v>
      </c>
      <c r="C54" s="570"/>
      <c r="D54" s="570"/>
      <c r="E54" s="162"/>
      <c r="F54" s="497">
        <v>35</v>
      </c>
      <c r="G54" s="497"/>
      <c r="H54" s="163"/>
      <c r="I54" s="163"/>
      <c r="J54" s="497">
        <v>36</v>
      </c>
      <c r="K54" s="497"/>
      <c r="L54" s="163"/>
      <c r="M54" s="163"/>
      <c r="N54" s="497">
        <v>36</v>
      </c>
      <c r="O54" s="497"/>
      <c r="P54" s="163"/>
      <c r="Q54" s="163"/>
      <c r="R54" s="497">
        <v>35</v>
      </c>
      <c r="S54" s="497"/>
      <c r="T54" s="163"/>
      <c r="U54" s="163"/>
      <c r="V54" s="497">
        <v>29</v>
      </c>
      <c r="W54" s="497"/>
      <c r="X54" s="163"/>
      <c r="Y54" s="164"/>
      <c r="Z54" s="165">
        <f>SUM(F54:V54)</f>
        <v>171</v>
      </c>
      <c r="AA54" s="166"/>
      <c r="AB54" s="498"/>
      <c r="AC54" s="498"/>
      <c r="AD54" s="167"/>
      <c r="AE54" s="168"/>
      <c r="AF54" s="169"/>
      <c r="AG54" s="170"/>
      <c r="AH54" s="208"/>
      <c r="AI54" s="208"/>
    </row>
    <row r="55" spans="1:35" ht="16.5" customHeight="1">
      <c r="A55"/>
      <c r="B55" s="171"/>
      <c r="C55" s="171"/>
      <c r="D55" s="171"/>
      <c r="E55" s="171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86"/>
      <c r="Z55" s="148"/>
      <c r="AA55" s="125"/>
      <c r="AB55" s="167"/>
      <c r="AC55" s="167"/>
      <c r="AD55" s="167"/>
      <c r="AE55" s="66"/>
      <c r="AF55" s="66"/>
      <c r="AG55" s="66"/>
      <c r="AH55" s="208"/>
      <c r="AI55" s="208"/>
    </row>
    <row r="56" spans="1:35" ht="15.75" customHeight="1">
      <c r="A56"/>
      <c r="B56" s="512" t="s">
        <v>48</v>
      </c>
      <c r="C56" s="512"/>
      <c r="D56" s="172"/>
      <c r="E56" s="33"/>
      <c r="F56" s="513">
        <v>2</v>
      </c>
      <c r="G56" s="514"/>
      <c r="H56" s="173">
        <v>2</v>
      </c>
      <c r="I56" s="134"/>
      <c r="J56" s="514">
        <v>2</v>
      </c>
      <c r="K56" s="514"/>
      <c r="L56" s="173">
        <v>2</v>
      </c>
      <c r="M56" s="134"/>
      <c r="N56" s="514">
        <v>2</v>
      </c>
      <c r="O56" s="514"/>
      <c r="P56" s="173">
        <v>1.79</v>
      </c>
      <c r="Q56" s="174"/>
      <c r="R56" s="514">
        <v>2</v>
      </c>
      <c r="S56" s="514"/>
      <c r="T56" s="173">
        <v>2</v>
      </c>
      <c r="U56" s="175"/>
      <c r="V56" s="514">
        <v>2</v>
      </c>
      <c r="W56" s="514"/>
      <c r="X56" s="176">
        <f>(V56)*(V$10/AE$1)</f>
        <v>1.5789473684210527</v>
      </c>
      <c r="Y56" s="11"/>
      <c r="Z56" s="177">
        <v>10</v>
      </c>
      <c r="AA56" s="25"/>
      <c r="AB56" s="503">
        <v>300</v>
      </c>
      <c r="AC56" s="503"/>
      <c r="AD56" s="38"/>
      <c r="AE56" s="178"/>
      <c r="AF56" s="179"/>
      <c r="AG56" s="180"/>
      <c r="AH56" s="208"/>
      <c r="AI56" s="208"/>
    </row>
    <row r="57" spans="1:35" ht="19.5" customHeight="1">
      <c r="A57"/>
      <c r="B57" s="504" t="s">
        <v>49</v>
      </c>
      <c r="C57" s="504"/>
      <c r="D57" s="505"/>
      <c r="E57" s="181"/>
      <c r="F57" s="506" t="s">
        <v>50</v>
      </c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11"/>
      <c r="Z57" s="11"/>
      <c r="AA57" s="25"/>
      <c r="AB57" s="508">
        <v>10</v>
      </c>
      <c r="AC57" s="508"/>
      <c r="AD57" s="38"/>
      <c r="AE57" s="178"/>
      <c r="AF57" s="179"/>
      <c r="AG57" s="180"/>
      <c r="AH57" s="208"/>
      <c r="AI57" s="208"/>
    </row>
    <row r="58" spans="1:35" ht="17.399999999999999">
      <c r="A58"/>
      <c r="B58" s="509" t="s">
        <v>51</v>
      </c>
      <c r="C58" s="509"/>
      <c r="D58" s="72"/>
      <c r="E58" s="33"/>
      <c r="F58" s="510">
        <v>0.5</v>
      </c>
      <c r="G58" s="511"/>
      <c r="H58" s="182"/>
      <c r="I58" s="134"/>
      <c r="J58" s="511">
        <v>0.5</v>
      </c>
      <c r="K58" s="511"/>
      <c r="L58" s="182"/>
      <c r="M58" s="134"/>
      <c r="N58" s="511">
        <v>0.5</v>
      </c>
      <c r="O58" s="511"/>
      <c r="P58" s="182"/>
      <c r="Q58" s="134"/>
      <c r="R58" s="511"/>
      <c r="S58" s="511"/>
      <c r="T58" s="182"/>
      <c r="U58" s="134"/>
      <c r="V58" s="511"/>
      <c r="W58" s="511"/>
      <c r="X58" s="182"/>
      <c r="Y58" s="11"/>
      <c r="Z58" s="183">
        <v>1.5</v>
      </c>
      <c r="AA58" s="25"/>
      <c r="AB58" s="520">
        <v>45</v>
      </c>
      <c r="AC58" s="520"/>
      <c r="AD58" s="161"/>
      <c r="AE58" s="184"/>
      <c r="AF58" s="184"/>
      <c r="AG58" s="184"/>
      <c r="AH58" s="208"/>
      <c r="AI58" s="208"/>
    </row>
    <row r="59" spans="1:35" ht="18.75" customHeight="1">
      <c r="A59"/>
      <c r="B59" s="521" t="s">
        <v>52</v>
      </c>
      <c r="C59" s="521"/>
      <c r="D59" s="185"/>
      <c r="E59" s="186"/>
      <c r="F59" s="522">
        <f>F53+F56+F58</f>
        <v>38.5</v>
      </c>
      <c r="G59" s="522"/>
      <c r="H59" s="187"/>
      <c r="I59" s="134"/>
      <c r="J59" s="522">
        <f>J53+J56+J58</f>
        <v>39.5</v>
      </c>
      <c r="K59" s="522"/>
      <c r="L59" s="187"/>
      <c r="M59" s="134"/>
      <c r="N59" s="523">
        <f>N53+N56+N58</f>
        <v>38.5</v>
      </c>
      <c r="O59" s="523"/>
      <c r="P59" s="218"/>
      <c r="Q59" s="219"/>
      <c r="R59" s="523">
        <f>R53+R56+R58</f>
        <v>36</v>
      </c>
      <c r="S59" s="523"/>
      <c r="T59" s="188"/>
      <c r="U59" s="134"/>
      <c r="V59" s="522">
        <f>V53+V56+V58</f>
        <v>30</v>
      </c>
      <c r="W59" s="522"/>
      <c r="X59" s="187"/>
      <c r="Y59" s="189"/>
      <c r="Z59" s="190">
        <f>F59+J59+N59+R59+V59</f>
        <v>182.5</v>
      </c>
      <c r="AA59" s="25"/>
      <c r="AB59" s="524">
        <f>AB53+AB56+AB58+AB57</f>
        <v>5721</v>
      </c>
      <c r="AC59" s="524"/>
      <c r="AD59" s="38"/>
      <c r="AE59" s="2"/>
      <c r="AF59" s="2"/>
      <c r="AG59" s="2"/>
      <c r="AH59" s="208"/>
      <c r="AI59" s="208"/>
    </row>
    <row r="60" spans="1:35" ht="41.25" customHeight="1" thickBot="1">
      <c r="A60"/>
      <c r="B60" s="515" t="s">
        <v>66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7"/>
      <c r="Q60" s="220"/>
      <c r="R60" s="191"/>
      <c r="S60" s="191"/>
      <c r="T60" s="192"/>
      <c r="U60" s="191"/>
      <c r="V60" s="193"/>
      <c r="W60" s="193"/>
      <c r="X60" s="191"/>
      <c r="Y60" s="191"/>
      <c r="Z60" s="191"/>
      <c r="AA60" s="191"/>
      <c r="AB60" s="191"/>
      <c r="AC60" s="194"/>
      <c r="AD60" s="38"/>
      <c r="AE60" s="2"/>
      <c r="AF60" s="2"/>
      <c r="AG60" s="2"/>
      <c r="AH60" s="208"/>
      <c r="AI60" s="208"/>
    </row>
    <row r="61" spans="1:35" s="209" customFormat="1" ht="15.75" customHeight="1">
      <c r="A61"/>
      <c r="B61" s="195" t="s">
        <v>174</v>
      </c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7"/>
      <c r="N61" s="198"/>
      <c r="O61" s="198"/>
      <c r="P61" s="200" t="s">
        <v>75</v>
      </c>
      <c r="Q61" s="221"/>
      <c r="R61" s="196"/>
      <c r="S61" s="196"/>
      <c r="T61" s="200" t="s">
        <v>76</v>
      </c>
      <c r="U61" s="196"/>
      <c r="V61" s="198"/>
      <c r="W61" s="84"/>
      <c r="X61" s="197"/>
      <c r="Y61" s="197"/>
      <c r="Z61" s="196"/>
      <c r="AA61" s="196"/>
      <c r="AB61" s="199"/>
      <c r="AC61" s="199"/>
      <c r="AD61" s="89"/>
      <c r="AE61" s="2"/>
      <c r="AF61" s="2"/>
      <c r="AG61" s="2"/>
    </row>
    <row r="62" spans="1:35" ht="9" customHeight="1">
      <c r="A62"/>
      <c r="B62" s="195"/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6"/>
      <c r="N62" s="84"/>
      <c r="O62" s="84"/>
      <c r="P62" s="196"/>
      <c r="Q62" s="196"/>
      <c r="R62" s="196"/>
      <c r="S62" s="196"/>
      <c r="T62" s="196"/>
      <c r="U62" s="196"/>
      <c r="V62" s="84"/>
      <c r="W62" s="84"/>
      <c r="X62" s="196"/>
      <c r="Y62" s="196"/>
      <c r="Z62" s="196"/>
      <c r="AA62" s="196"/>
      <c r="AB62" s="199"/>
      <c r="AC62" s="199"/>
      <c r="AD62" s="89"/>
      <c r="AE62" s="2"/>
      <c r="AF62" s="2"/>
      <c r="AG62" s="2"/>
    </row>
    <row r="63" spans="1:35" ht="15.75" customHeight="1">
      <c r="A63"/>
      <c r="B63" s="518" t="s">
        <v>192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Q63" s="200"/>
      <c r="R63" s="200"/>
      <c r="S63" s="200"/>
      <c r="U63" s="200"/>
      <c r="V63" s="200"/>
      <c r="X63" s="201"/>
      <c r="Y63" s="201"/>
      <c r="Z63" s="202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 t="s">
        <v>187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205"/>
      <c r="C65" s="196"/>
      <c r="D65" s="196"/>
      <c r="E65" s="196"/>
      <c r="F65" s="84"/>
      <c r="G65" s="84"/>
      <c r="H65" s="196"/>
      <c r="I65" s="196"/>
      <c r="J65" s="84"/>
      <c r="K65" s="519" t="s">
        <v>73</v>
      </c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89"/>
      <c r="AE65" s="206"/>
      <c r="AF65" s="2"/>
      <c r="AG65" s="2"/>
    </row>
    <row r="66" spans="1:33" ht="15.75" customHeight="1">
      <c r="A66"/>
      <c r="B66" s="207"/>
      <c r="C66" s="207"/>
      <c r="D66" s="207"/>
      <c r="E66" s="207"/>
      <c r="F66" s="207"/>
      <c r="G66" s="207"/>
      <c r="H66" s="207"/>
      <c r="I66" s="207"/>
      <c r="J66" s="207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89"/>
      <c r="AE66" s="206"/>
      <c r="AF66" s="2"/>
      <c r="AG66" s="2"/>
    </row>
  </sheetData>
  <mergeCells count="307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F37:G37"/>
    <mergeCell ref="J37:K37"/>
    <mergeCell ref="N37:O37"/>
    <mergeCell ref="R37:S37"/>
    <mergeCell ref="V37:W37"/>
    <mergeCell ref="AB37:AC37"/>
    <mergeCell ref="AB35:AC35"/>
    <mergeCell ref="F36:G36"/>
    <mergeCell ref="J36:K36"/>
    <mergeCell ref="N36:O36"/>
    <mergeCell ref="R36:S36"/>
    <mergeCell ref="V36:W36"/>
    <mergeCell ref="AB36:AC36"/>
    <mergeCell ref="F38:G38"/>
    <mergeCell ref="J38:K38"/>
    <mergeCell ref="N38:O38"/>
    <mergeCell ref="R38:S38"/>
    <mergeCell ref="AB38:AC38"/>
    <mergeCell ref="F39:G39"/>
    <mergeCell ref="J39:K39"/>
    <mergeCell ref="N39:O39"/>
    <mergeCell ref="R39:S39"/>
    <mergeCell ref="V39:W39"/>
    <mergeCell ref="B42:D42"/>
    <mergeCell ref="C43:D43"/>
    <mergeCell ref="F43:G43"/>
    <mergeCell ref="J43:K43"/>
    <mergeCell ref="N43:O43"/>
    <mergeCell ref="R43:S43"/>
    <mergeCell ref="AB39:AC39"/>
    <mergeCell ref="B40:D40"/>
    <mergeCell ref="F40:G40"/>
    <mergeCell ref="J40:K40"/>
    <mergeCell ref="N40:O40"/>
    <mergeCell ref="R40:S40"/>
    <mergeCell ref="V40:W40"/>
    <mergeCell ref="AB40:AC40"/>
    <mergeCell ref="V43:W43"/>
    <mergeCell ref="AB43:AC43"/>
    <mergeCell ref="C44:D44"/>
    <mergeCell ref="F44:G44"/>
    <mergeCell ref="J44:K44"/>
    <mergeCell ref="N44:O44"/>
    <mergeCell ref="R44:S44"/>
    <mergeCell ref="V44:W44"/>
    <mergeCell ref="AB44:AC44"/>
    <mergeCell ref="AB45:AC45"/>
    <mergeCell ref="C46:D46"/>
    <mergeCell ref="F46:G46"/>
    <mergeCell ref="J46:K46"/>
    <mergeCell ref="N46:O46"/>
    <mergeCell ref="R46:S46"/>
    <mergeCell ref="AB46:AC46"/>
    <mergeCell ref="C45:D45"/>
    <mergeCell ref="F45:G45"/>
    <mergeCell ref="J45:K45"/>
    <mergeCell ref="N45:O45"/>
    <mergeCell ref="R45:S45"/>
    <mergeCell ref="V45:W45"/>
    <mergeCell ref="AB47:AC47"/>
    <mergeCell ref="AE47:AG47"/>
    <mergeCell ref="B48:D48"/>
    <mergeCell ref="F48:G48"/>
    <mergeCell ref="J48:K48"/>
    <mergeCell ref="N48:O48"/>
    <mergeCell ref="R48:S48"/>
    <mergeCell ref="V48:W48"/>
    <mergeCell ref="AB48:AC48"/>
    <mergeCell ref="C47:D47"/>
    <mergeCell ref="F47:G47"/>
    <mergeCell ref="J47:K47"/>
    <mergeCell ref="N47:O47"/>
    <mergeCell ref="R47:S47"/>
    <mergeCell ref="V47:W47"/>
    <mergeCell ref="F52:G52"/>
    <mergeCell ref="J52:K52"/>
    <mergeCell ref="N52:O52"/>
    <mergeCell ref="R52:S52"/>
    <mergeCell ref="V52:W52"/>
    <mergeCell ref="AE52:AG52"/>
    <mergeCell ref="AB50:AC50"/>
    <mergeCell ref="C51:D51"/>
    <mergeCell ref="F51:G51"/>
    <mergeCell ref="J51:K51"/>
    <mergeCell ref="N51:O51"/>
    <mergeCell ref="R51:S51"/>
    <mergeCell ref="V51:W51"/>
    <mergeCell ref="B50:D50"/>
    <mergeCell ref="F50:G50"/>
    <mergeCell ref="J50:K50"/>
    <mergeCell ref="N50:O50"/>
    <mergeCell ref="R50:S50"/>
    <mergeCell ref="V50:W50"/>
    <mergeCell ref="AB53:AC53"/>
    <mergeCell ref="AE53:AG53"/>
    <mergeCell ref="B54:D54"/>
    <mergeCell ref="F54:G54"/>
    <mergeCell ref="J54:K54"/>
    <mergeCell ref="N54:O54"/>
    <mergeCell ref="R54:S54"/>
    <mergeCell ref="V54:W54"/>
    <mergeCell ref="AB54:AC54"/>
    <mergeCell ref="B53:D53"/>
    <mergeCell ref="F53:G53"/>
    <mergeCell ref="J53:K53"/>
    <mergeCell ref="N53:O53"/>
    <mergeCell ref="R53:S53"/>
    <mergeCell ref="V53:W53"/>
    <mergeCell ref="AB56:AC56"/>
    <mergeCell ref="B57:D57"/>
    <mergeCell ref="F57:X57"/>
    <mergeCell ref="AB57:AC57"/>
    <mergeCell ref="B58:C58"/>
    <mergeCell ref="F58:G58"/>
    <mergeCell ref="J58:K58"/>
    <mergeCell ref="N58:O58"/>
    <mergeCell ref="R58:S58"/>
    <mergeCell ref="V58:W58"/>
    <mergeCell ref="B56:C56"/>
    <mergeCell ref="F56:G56"/>
    <mergeCell ref="J56:K56"/>
    <mergeCell ref="N56:O56"/>
    <mergeCell ref="R56:S56"/>
    <mergeCell ref="V56:W56"/>
    <mergeCell ref="B60:P60"/>
    <mergeCell ref="B63:O63"/>
    <mergeCell ref="K65:AC66"/>
    <mergeCell ref="AB58:AC58"/>
    <mergeCell ref="B59:C59"/>
    <mergeCell ref="F59:G59"/>
    <mergeCell ref="J59:K59"/>
    <mergeCell ref="N59:O59"/>
    <mergeCell ref="R59:S59"/>
    <mergeCell ref="V59:W59"/>
    <mergeCell ref="AB59:AC59"/>
  </mergeCells>
  <conditionalFormatting sqref="H33:H39 H41:H47">
    <cfRule type="cellIs" dxfId="55" priority="7" stopIfTrue="1" operator="equal">
      <formula>0</formula>
    </cfRule>
  </conditionalFormatting>
  <conditionalFormatting sqref="H41:H42 H13:H30 L13:L30 X13:X30 P13:P31 T13:T31 I30 Q30 U30 H33">
    <cfRule type="cellIs" dxfId="54" priority="6" stopIfTrue="1" operator="equal">
      <formula>0</formula>
    </cfRule>
  </conditionalFormatting>
  <conditionalFormatting sqref="H41:H47 L33:L39 P33:P39 T33:T47 X33:X47 H34:H39 L41:L47 P41:P47">
    <cfRule type="cellIs" dxfId="53" priority="4" stopIfTrue="1" operator="equal">
      <formula>0</formula>
    </cfRule>
  </conditionalFormatting>
  <conditionalFormatting sqref="H48">
    <cfRule type="cellIs" dxfId="52" priority="1" stopIfTrue="1" operator="equal">
      <formula>0</formula>
    </cfRule>
  </conditionalFormatting>
  <conditionalFormatting sqref="Q33:Q39 U33:U39 I33:I45 H41:H42 Q44:Q45 U44:U45">
    <cfRule type="cellIs" dxfId="51" priority="3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B4A6-F4DF-4195-AAA0-23F493F63D35}">
  <sheetPr>
    <pageSetUpPr fitToPage="1"/>
  </sheetPr>
  <dimension ref="A1:AI73"/>
  <sheetViews>
    <sheetView view="pageBreakPreview" zoomScaleNormal="70" zoomScaleSheetLayoutView="100" workbookViewId="0">
      <selection activeCell="N6" sqref="N6:P6"/>
    </sheetView>
  </sheetViews>
  <sheetFormatPr defaultColWidth="5.69921875" defaultRowHeight="14.4"/>
  <cols>
    <col min="1" max="1" width="5.69921875" style="208"/>
    <col min="2" max="2" width="7.8984375" style="215" bestFit="1" customWidth="1"/>
    <col min="3" max="3" width="35.5" style="208" customWidth="1"/>
    <col min="4" max="4" width="17.0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89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10" t="s">
        <v>5</v>
      </c>
      <c r="G6" s="363"/>
      <c r="H6" s="363"/>
      <c r="I6" s="9"/>
      <c r="J6" s="531" t="s">
        <v>6</v>
      </c>
      <c r="K6" s="531"/>
      <c r="L6" s="531"/>
      <c r="M6" s="9"/>
      <c r="N6" s="612" t="s">
        <v>7</v>
      </c>
      <c r="O6" s="612"/>
      <c r="P6" s="612"/>
      <c r="Q6" s="9"/>
      <c r="R6" s="364" t="s">
        <v>8</v>
      </c>
      <c r="S6" s="364"/>
      <c r="T6" s="364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3</v>
      </c>
      <c r="G13" s="383"/>
      <c r="H13" s="19">
        <f t="shared" ref="H13:H30" si="0">((F13)*(F$10/AE$1))</f>
        <v>3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4</v>
      </c>
      <c r="W13" s="383"/>
      <c r="X13" s="23">
        <f t="shared" ref="X13:X30" si="4">V13*(V$10/AE$1)</f>
        <v>3.1578947368421053</v>
      </c>
      <c r="Y13" s="11"/>
      <c r="Z13" s="24">
        <f>SUM(F13+J13+N13+R13+V13)</f>
        <v>16</v>
      </c>
      <c r="AA13" s="25"/>
      <c r="AB13" s="368">
        <f>F13*F$8+J13*J$8+N13*N$8+R13*R$8+V13*V$8</f>
        <v>496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1</v>
      </c>
      <c r="O17" s="381"/>
      <c r="P17" s="36">
        <f t="shared" si="2"/>
        <v>0.89473684210526316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7</v>
      </c>
      <c r="AA17" s="25"/>
      <c r="AB17" s="368">
        <f t="shared" si="6"/>
        <v>224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72</v>
      </c>
      <c r="D18" s="32"/>
      <c r="E18" s="33"/>
      <c r="F18" s="380">
        <v>1</v>
      </c>
      <c r="G18" s="381"/>
      <c r="H18" s="34">
        <f t="shared" si="0"/>
        <v>1</v>
      </c>
      <c r="I18" s="20"/>
      <c r="J18" s="381">
        <v>1</v>
      </c>
      <c r="K18" s="381"/>
      <c r="L18" s="35">
        <f t="shared" si="1"/>
        <v>1</v>
      </c>
      <c r="M18" s="22"/>
      <c r="N18" s="381">
        <v>1</v>
      </c>
      <c r="O18" s="381"/>
      <c r="P18" s="36">
        <f t="shared" si="2"/>
        <v>0.89473684210526316</v>
      </c>
      <c r="Q18" s="20"/>
      <c r="R18" s="381"/>
      <c r="S18" s="381"/>
      <c r="T18" s="36">
        <f t="shared" si="3"/>
        <v>0</v>
      </c>
      <c r="U18" s="20"/>
      <c r="V18" s="381"/>
      <c r="W18" s="381"/>
      <c r="X18" s="36">
        <f t="shared" si="4"/>
        <v>0</v>
      </c>
      <c r="Y18" s="11"/>
      <c r="Z18" s="24">
        <f t="shared" si="5"/>
        <v>3</v>
      </c>
      <c r="AA18" s="25"/>
      <c r="AB18" s="368">
        <f t="shared" si="6"/>
        <v>98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23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86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/>
      <c r="S23" s="381"/>
      <c r="T23" s="36">
        <f t="shared" si="3"/>
        <v>0</v>
      </c>
      <c r="U23" s="20"/>
      <c r="V23" s="381"/>
      <c r="W23" s="381"/>
      <c r="X23" s="36">
        <f t="shared" si="4"/>
        <v>0</v>
      </c>
      <c r="Y23" s="11"/>
      <c r="Z23" s="24">
        <f t="shared" si="5"/>
        <v>3</v>
      </c>
      <c r="AA23" s="25"/>
      <c r="AB23" s="368">
        <f t="shared" si="6"/>
        <v>98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88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13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>
        <v>1</v>
      </c>
      <c r="G27" s="395"/>
      <c r="H27" s="52">
        <f t="shared" si="0"/>
        <v>1</v>
      </c>
      <c r="I27" s="53"/>
      <c r="J27" s="395">
        <v>1</v>
      </c>
      <c r="K27" s="395"/>
      <c r="L27" s="54">
        <f t="shared" si="1"/>
        <v>1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25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21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23</v>
      </c>
      <c r="G32" s="278"/>
      <c r="H32" s="278" t="s">
        <v>71</v>
      </c>
      <c r="I32" s="86"/>
      <c r="J32" s="278">
        <v>22</v>
      </c>
      <c r="K32" s="278"/>
      <c r="L32" s="278" t="s">
        <v>71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19</v>
      </c>
      <c r="S32" s="334" t="s">
        <v>69</v>
      </c>
      <c r="T32" s="278" t="s">
        <v>67</v>
      </c>
      <c r="U32" s="268"/>
      <c r="V32" s="278">
        <v>17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90</v>
      </c>
      <c r="AF33" s="413"/>
      <c r="AG33" s="343" t="s">
        <v>92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93</v>
      </c>
      <c r="D35" s="429"/>
      <c r="E35" s="112"/>
      <c r="F35" s="430">
        <v>3</v>
      </c>
      <c r="G35" s="431"/>
      <c r="H35" s="223">
        <f t="shared" ref="H35:H43" si="7">((F35)*(F$10/AE$1))</f>
        <v>3</v>
      </c>
      <c r="I35" s="113"/>
      <c r="J35" s="430">
        <v>1</v>
      </c>
      <c r="K35" s="431"/>
      <c r="L35" s="223">
        <f t="shared" ref="L35:L43" si="8">(J35)*(J$10/AE$1)</f>
        <v>1</v>
      </c>
      <c r="M35" s="114"/>
      <c r="N35" s="430">
        <v>1</v>
      </c>
      <c r="O35" s="431"/>
      <c r="P35" s="223">
        <f t="shared" ref="P35:P43" si="9">N35*(N$10/AE$1)</f>
        <v>0.89473684210526316</v>
      </c>
      <c r="Q35" s="113"/>
      <c r="R35" s="430"/>
      <c r="S35" s="431"/>
      <c r="T35" s="223">
        <f t="shared" ref="T35:T43" si="10">(R35)*(R$10/AE$1)</f>
        <v>0</v>
      </c>
      <c r="U35" s="113"/>
      <c r="V35" s="548"/>
      <c r="W35" s="549"/>
      <c r="X35" s="224">
        <f t="shared" ref="X35:X39" si="11">V35*(V$10/AE$1)</f>
        <v>0</v>
      </c>
      <c r="Y35" s="96"/>
      <c r="Z35" s="226">
        <f>F35+J35+N35+R35+V35</f>
        <v>5</v>
      </c>
      <c r="AA35" s="96"/>
      <c r="AB35" s="418">
        <f>F35*F$8+J35*J$8+N35*N$8+R35*R$8+V35*V$8</f>
        <v>166</v>
      </c>
      <c r="AC35" s="419"/>
      <c r="AD35" s="115"/>
      <c r="AE35" s="269">
        <f>AB35</f>
        <v>166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3</v>
      </c>
      <c r="G36" s="423"/>
      <c r="H36" s="231">
        <f t="shared" si="7"/>
        <v>3</v>
      </c>
      <c r="I36" s="73"/>
      <c r="J36" s="422"/>
      <c r="K36" s="423"/>
      <c r="L36" s="231">
        <f t="shared" si="8"/>
        <v>0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3" si="12">F36+J36+N36+R36+V36</f>
        <v>3</v>
      </c>
      <c r="AA36" s="79"/>
      <c r="AB36" s="418">
        <f t="shared" ref="AB36:AB43" si="13">F36*F$8+J36*J$8+N36*N$8+R36*R$8+V36*V$8</f>
        <v>102</v>
      </c>
      <c r="AC36" s="419"/>
      <c r="AD36" s="115"/>
      <c r="AE36" s="228">
        <f t="shared" ref="AE36:AE38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95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4"/>
      <c r="S37" s="425"/>
      <c r="T37" s="232">
        <f t="shared" si="10"/>
        <v>0</v>
      </c>
      <c r="U37" s="73"/>
      <c r="V37" s="279"/>
      <c r="W37" s="330"/>
      <c r="X37" s="225"/>
      <c r="Y37" s="79"/>
      <c r="Z37" s="226">
        <f t="shared" si="12"/>
        <v>4</v>
      </c>
      <c r="AA37" s="79"/>
      <c r="AB37" s="418">
        <f t="shared" si="13"/>
        <v>132</v>
      </c>
      <c r="AC37" s="419"/>
      <c r="AD37" s="115"/>
      <c r="AE37" s="228">
        <f t="shared" si="14"/>
        <v>132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40</v>
      </c>
      <c r="D38" s="421"/>
      <c r="E38" s="112"/>
      <c r="F38" s="422"/>
      <c r="G38" s="423"/>
      <c r="H38" s="231">
        <f t="shared" si="7"/>
        <v>0</v>
      </c>
      <c r="I38" s="73"/>
      <c r="J38" s="422">
        <v>1</v>
      </c>
      <c r="K38" s="423"/>
      <c r="L38" s="231">
        <f t="shared" si="8"/>
        <v>1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381"/>
      <c r="W38" s="385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34</v>
      </c>
      <c r="AC38" s="419"/>
      <c r="AD38" s="115"/>
      <c r="AE38" s="228">
        <f t="shared" si="14"/>
        <v>34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99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/>
      <c r="O39" s="441"/>
      <c r="P39" s="231">
        <f t="shared" si="9"/>
        <v>0</v>
      </c>
      <c r="Q39" s="73"/>
      <c r="R39" s="440">
        <v>1</v>
      </c>
      <c r="S39" s="441"/>
      <c r="T39" s="231">
        <f t="shared" si="10"/>
        <v>0.89473684210526316</v>
      </c>
      <c r="U39" s="73"/>
      <c r="V39" s="292"/>
      <c r="W39" s="293"/>
      <c r="X39" s="225">
        <f t="shared" si="11"/>
        <v>0</v>
      </c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>AB39</f>
        <v>30</v>
      </c>
      <c r="AH39" s="208"/>
      <c r="AI39" s="208"/>
    </row>
    <row r="40" spans="1:35" ht="24.9" customHeight="1">
      <c r="A40" s="116"/>
      <c r="B40" s="236">
        <v>22</v>
      </c>
      <c r="C40" s="444" t="s">
        <v>100</v>
      </c>
      <c r="D40" s="445"/>
      <c r="E40" s="112"/>
      <c r="F40" s="280"/>
      <c r="G40" s="281"/>
      <c r="H40" s="233">
        <f t="shared" si="7"/>
        <v>0</v>
      </c>
      <c r="I40" s="73"/>
      <c r="J40" s="446">
        <v>1</v>
      </c>
      <c r="K40" s="447"/>
      <c r="L40" s="231">
        <f t="shared" si="8"/>
        <v>1</v>
      </c>
      <c r="M40" s="74"/>
      <c r="N40" s="446">
        <v>1</v>
      </c>
      <c r="O40" s="447"/>
      <c r="P40" s="231">
        <f t="shared" si="9"/>
        <v>0.89473684210526316</v>
      </c>
      <c r="Q40" s="73"/>
      <c r="R40" s="446">
        <v>1</v>
      </c>
      <c r="S40" s="447"/>
      <c r="T40" s="231">
        <f t="shared" si="10"/>
        <v>0.89473684210526316</v>
      </c>
      <c r="U40" s="73"/>
      <c r="V40" s="294"/>
      <c r="W40" s="295"/>
      <c r="X40" s="225"/>
      <c r="Y40" s="79"/>
      <c r="Z40" s="226">
        <f t="shared" si="12"/>
        <v>3</v>
      </c>
      <c r="AA40" s="79"/>
      <c r="AB40" s="418">
        <f t="shared" si="13"/>
        <v>94</v>
      </c>
      <c r="AC40" s="419"/>
      <c r="AD40" s="115"/>
      <c r="AE40" s="229"/>
      <c r="AF40" s="2"/>
      <c r="AG40" s="230">
        <f t="shared" ref="AG40:AG43" si="15">AB40</f>
        <v>94</v>
      </c>
      <c r="AH40" s="208"/>
      <c r="AI40" s="208"/>
    </row>
    <row r="41" spans="1:35" ht="24.9" customHeight="1">
      <c r="A41" s="116"/>
      <c r="B41" s="236">
        <v>23</v>
      </c>
      <c r="C41" s="420" t="s">
        <v>101</v>
      </c>
      <c r="D41" s="421"/>
      <c r="E41" s="112"/>
      <c r="F41" s="434"/>
      <c r="G41" s="435"/>
      <c r="H41" s="233">
        <f t="shared" si="7"/>
        <v>0</v>
      </c>
      <c r="I41" s="73"/>
      <c r="J41" s="440">
        <v>2</v>
      </c>
      <c r="K41" s="441"/>
      <c r="L41" s="231">
        <f t="shared" si="8"/>
        <v>2</v>
      </c>
      <c r="M41" s="74"/>
      <c r="N41" s="440">
        <v>1</v>
      </c>
      <c r="O41" s="441"/>
      <c r="P41" s="231">
        <f t="shared" si="9"/>
        <v>0.89473684210526316</v>
      </c>
      <c r="Q41" s="73"/>
      <c r="R41" s="440">
        <v>2</v>
      </c>
      <c r="S41" s="441"/>
      <c r="T41" s="231">
        <f t="shared" si="10"/>
        <v>1.7894736842105263</v>
      </c>
      <c r="U41" s="73"/>
      <c r="V41" s="590"/>
      <c r="W41" s="594"/>
      <c r="X41" s="225"/>
      <c r="Y41" s="79"/>
      <c r="Z41" s="226">
        <f t="shared" si="12"/>
        <v>5</v>
      </c>
      <c r="AA41" s="79"/>
      <c r="AB41" s="418">
        <f t="shared" si="13"/>
        <v>158</v>
      </c>
      <c r="AC41" s="419"/>
      <c r="AD41" s="115"/>
      <c r="AE41" s="229"/>
      <c r="AF41" s="2"/>
      <c r="AG41" s="230">
        <f t="shared" si="15"/>
        <v>158</v>
      </c>
      <c r="AH41" s="208"/>
      <c r="AI41" s="208"/>
    </row>
    <row r="42" spans="1:35" ht="24.9" customHeight="1">
      <c r="A42" s="116"/>
      <c r="B42" s="236">
        <v>24</v>
      </c>
      <c r="C42" s="444" t="s">
        <v>102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2</v>
      </c>
      <c r="S42" s="447"/>
      <c r="T42" s="231">
        <f t="shared" si="10"/>
        <v>1.7894736842105263</v>
      </c>
      <c r="U42" s="73"/>
      <c r="V42" s="279"/>
      <c r="W42" s="298"/>
      <c r="X42" s="225"/>
      <c r="Y42" s="79"/>
      <c r="Z42" s="226">
        <f t="shared" si="12"/>
        <v>2</v>
      </c>
      <c r="AA42" s="79"/>
      <c r="AB42" s="418">
        <f t="shared" si="13"/>
        <v>60</v>
      </c>
      <c r="AC42" s="419"/>
      <c r="AD42" s="115"/>
      <c r="AE42" s="229"/>
      <c r="AF42" s="2"/>
      <c r="AG42" s="230">
        <f t="shared" si="15"/>
        <v>60</v>
      </c>
      <c r="AH42" s="208"/>
      <c r="AI42" s="208"/>
    </row>
    <row r="43" spans="1:35" ht="24.9" customHeight="1">
      <c r="A43" s="116"/>
      <c r="B43" s="70">
        <v>25</v>
      </c>
      <c r="C43" s="420" t="s">
        <v>98</v>
      </c>
      <c r="D43" s="421"/>
      <c r="E43" s="117"/>
      <c r="F43" s="434"/>
      <c r="G43" s="435"/>
      <c r="H43" s="233">
        <f t="shared" si="7"/>
        <v>0</v>
      </c>
      <c r="I43" s="73"/>
      <c r="J43" s="422"/>
      <c r="K43" s="423"/>
      <c r="L43" s="231">
        <f t="shared" si="8"/>
        <v>0</v>
      </c>
      <c r="M43" s="74"/>
      <c r="N43" s="561"/>
      <c r="O43" s="562"/>
      <c r="P43" s="231">
        <f t="shared" si="9"/>
        <v>0</v>
      </c>
      <c r="Q43" s="73"/>
      <c r="R43" s="440">
        <v>1</v>
      </c>
      <c r="S43" s="441"/>
      <c r="T43" s="231">
        <f t="shared" si="10"/>
        <v>0.89473684210526316</v>
      </c>
      <c r="U43" s="73"/>
      <c r="V43" s="399"/>
      <c r="W43" s="576"/>
      <c r="X43" s="225">
        <f>V43*(V$10/AE$1)</f>
        <v>0</v>
      </c>
      <c r="Y43" s="79"/>
      <c r="Z43" s="226">
        <f t="shared" si="12"/>
        <v>1</v>
      </c>
      <c r="AA43" s="79"/>
      <c r="AB43" s="418">
        <f t="shared" si="13"/>
        <v>30</v>
      </c>
      <c r="AC43" s="419"/>
      <c r="AD43" s="115"/>
      <c r="AE43" s="229"/>
      <c r="AF43" s="2"/>
      <c r="AG43" s="230">
        <f t="shared" si="15"/>
        <v>30</v>
      </c>
      <c r="AH43" s="208"/>
      <c r="AI43" s="208"/>
    </row>
    <row r="44" spans="1:35" ht="24.9" customHeight="1">
      <c r="A44"/>
      <c r="B44" s="450" t="s">
        <v>41</v>
      </c>
      <c r="C44" s="450"/>
      <c r="D44" s="451"/>
      <c r="E44" s="118"/>
      <c r="F44" s="416">
        <f>SUM(F35:F43)</f>
        <v>8</v>
      </c>
      <c r="G44" s="417"/>
      <c r="H44" s="119"/>
      <c r="I44" s="77"/>
      <c r="J44" s="417">
        <f>SUM(J35:J43)</f>
        <v>6</v>
      </c>
      <c r="K44" s="417"/>
      <c r="L44" s="119"/>
      <c r="M44" s="79"/>
      <c r="N44" s="417">
        <f>SUM(N35:N43)</f>
        <v>4</v>
      </c>
      <c r="O44" s="417"/>
      <c r="P44" s="120"/>
      <c r="Q44" s="79"/>
      <c r="R44" s="417">
        <f>SUM(R35:R43)</f>
        <v>7</v>
      </c>
      <c r="S44" s="417"/>
      <c r="T44" s="78"/>
      <c r="U44" s="79"/>
      <c r="V44" s="452">
        <f ca="1">SUM(V35:W44)</f>
        <v>0</v>
      </c>
      <c r="W44" s="453"/>
      <c r="X44" s="78"/>
      <c r="Y44" s="79"/>
      <c r="Z44" s="82">
        <f>SUM(Z35:Z43)</f>
        <v>25</v>
      </c>
      <c r="AA44" s="79"/>
      <c r="AB44" s="454">
        <f>SUM(AB35:AC43)</f>
        <v>806</v>
      </c>
      <c r="AC44" s="530"/>
      <c r="AD44" s="115"/>
      <c r="AE44" s="121">
        <f>SUM(AE35:AE43)</f>
        <v>434</v>
      </c>
      <c r="AF44" s="122"/>
      <c r="AG44" s="123">
        <f>SUM(AG35:AG43)</f>
        <v>372</v>
      </c>
      <c r="AH44" s="208"/>
      <c r="AI44" s="208"/>
    </row>
    <row r="45" spans="1:35" ht="19.5" customHeight="1">
      <c r="A45"/>
      <c r="B45" s="124"/>
      <c r="C45" s="124"/>
      <c r="D45" s="124"/>
      <c r="E45" s="125"/>
      <c r="F45" s="126"/>
      <c r="G45" s="84"/>
      <c r="H45" s="73"/>
      <c r="I45" s="73"/>
      <c r="J45" s="126"/>
      <c r="K45" s="84"/>
      <c r="L45" s="84"/>
      <c r="M45" s="84"/>
      <c r="N45" s="126"/>
      <c r="O45" s="84"/>
      <c r="P45" s="84"/>
      <c r="Q45" s="84"/>
      <c r="R45" s="126"/>
      <c r="S45" s="84"/>
      <c r="T45" s="84"/>
      <c r="U45" s="84"/>
      <c r="V45" s="126"/>
      <c r="W45" s="84"/>
      <c r="X45" s="84"/>
      <c r="Y45" s="84"/>
      <c r="Z45" s="287">
        <v>19</v>
      </c>
      <c r="AA45" s="84"/>
      <c r="AB45" s="127"/>
      <c r="AC45" s="127"/>
      <c r="AD45" s="115"/>
      <c r="AE45" s="128"/>
      <c r="AF45" s="2"/>
      <c r="AG45" s="110"/>
      <c r="AH45" s="208"/>
      <c r="AI45" s="208"/>
    </row>
    <row r="46" spans="1:35" ht="24.9" customHeight="1" thickBot="1">
      <c r="A46"/>
      <c r="B46" s="400" t="s">
        <v>62</v>
      </c>
      <c r="C46" s="400"/>
      <c r="D46" s="400"/>
      <c r="E46" s="125"/>
      <c r="F46" s="84"/>
      <c r="G46" s="84"/>
      <c r="H46" s="73"/>
      <c r="I46" s="7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267"/>
      <c r="AC46" s="267"/>
      <c r="AD46" s="115"/>
      <c r="AE46" s="128"/>
      <c r="AF46" s="2"/>
      <c r="AG46" s="110"/>
      <c r="AH46" s="208"/>
      <c r="AI46" s="208"/>
    </row>
    <row r="47" spans="1:35" ht="24.9" customHeight="1">
      <c r="A47"/>
      <c r="B47" s="239">
        <v>26</v>
      </c>
      <c r="C47" s="526" t="s">
        <v>96</v>
      </c>
      <c r="D47" s="527"/>
      <c r="E47" s="129"/>
      <c r="F47" s="528">
        <v>2</v>
      </c>
      <c r="G47" s="529"/>
      <c r="H47" s="240">
        <f t="shared" ref="H47:H54" si="16">((F47)*(F$10/AE$1))</f>
        <v>2</v>
      </c>
      <c r="I47" s="73"/>
      <c r="J47" s="528">
        <v>2</v>
      </c>
      <c r="K47" s="529"/>
      <c r="L47" s="240">
        <f t="shared" ref="L47:L54" si="17">(J47)*(J$10/AE$1)</f>
        <v>2</v>
      </c>
      <c r="M47" s="84"/>
      <c r="N47" s="528"/>
      <c r="O47" s="529"/>
      <c r="P47" s="241">
        <f t="shared" ref="P47:P54" si="18">N47*(N$10/AE$1)</f>
        <v>0</v>
      </c>
      <c r="Q47" s="84"/>
      <c r="R47" s="528"/>
      <c r="S47" s="529"/>
      <c r="T47" s="130">
        <f>R47*(R$10/AE$1)</f>
        <v>0</v>
      </c>
      <c r="U47" s="84"/>
      <c r="V47" s="525"/>
      <c r="W47" s="525"/>
      <c r="X47" s="131">
        <f>V47*(V$10/AE$1)</f>
        <v>0</v>
      </c>
      <c r="Y47" s="84"/>
      <c r="Z47" s="242">
        <f>F47+J47+N47+R47+V47</f>
        <v>4</v>
      </c>
      <c r="AA47" s="79"/>
      <c r="AB47" s="418">
        <f>F47*F$8+J47*J$8+N47*N$8+R47*R$8+V47*V$8</f>
        <v>136</v>
      </c>
      <c r="AC47" s="419"/>
      <c r="AD47" s="115"/>
      <c r="AE47" s="243">
        <f>F47*F$8+J47*J$8+N35*N$8+R35*R$8</f>
        <v>166</v>
      </c>
      <c r="AF47" s="2"/>
      <c r="AG47" s="245"/>
      <c r="AH47" s="208"/>
      <c r="AI47" s="208"/>
    </row>
    <row r="48" spans="1:35" ht="24.9" customHeight="1">
      <c r="A48"/>
      <c r="B48" s="250">
        <v>27</v>
      </c>
      <c r="C48" s="259" t="s">
        <v>97</v>
      </c>
      <c r="D48" s="260"/>
      <c r="E48" s="129"/>
      <c r="F48" s="467"/>
      <c r="G48" s="468"/>
      <c r="H48" s="251">
        <f t="shared" si="16"/>
        <v>0</v>
      </c>
      <c r="I48" s="73"/>
      <c r="J48" s="467">
        <v>2</v>
      </c>
      <c r="K48" s="468"/>
      <c r="L48" s="252">
        <f t="shared" si="17"/>
        <v>2</v>
      </c>
      <c r="M48" s="84"/>
      <c r="N48" s="467">
        <v>2</v>
      </c>
      <c r="O48" s="468"/>
      <c r="P48" s="249">
        <f t="shared" si="18"/>
        <v>1.7894736842105263</v>
      </c>
      <c r="Q48" s="84"/>
      <c r="R48" s="467"/>
      <c r="S48" s="468"/>
      <c r="T48" s="249">
        <f>R48*(R$10/AE$1)</f>
        <v>0</v>
      </c>
      <c r="U48" s="84"/>
      <c r="V48" s="391"/>
      <c r="W48" s="391"/>
      <c r="X48" s="132">
        <f>V48*(V$10/AE$1)</f>
        <v>0</v>
      </c>
      <c r="Y48" s="84"/>
      <c r="Z48" s="242">
        <f t="shared" ref="Z48:Z54" si="19">F48+J48+N48+R48+V48</f>
        <v>4</v>
      </c>
      <c r="AA48" s="79"/>
      <c r="AB48" s="418">
        <f t="shared" ref="AB48:AB54" si="20">F48*F$8+J48*J$8+N48*N$8+R48*R$8+V48*V$8</f>
        <v>128</v>
      </c>
      <c r="AC48" s="419"/>
      <c r="AD48" s="115"/>
      <c r="AE48" s="253">
        <f>F48*F$8+J48*J$8+N36*N$8+R36*R$8</f>
        <v>68</v>
      </c>
      <c r="AF48" s="2"/>
      <c r="AG48" s="254"/>
      <c r="AH48" s="208"/>
      <c r="AI48" s="208"/>
    </row>
    <row r="49" spans="1:35" ht="24.9" customHeight="1">
      <c r="A49"/>
      <c r="B49" s="290">
        <v>28</v>
      </c>
      <c r="C49" s="259" t="s">
        <v>104</v>
      </c>
      <c r="D49" s="260"/>
      <c r="E49" s="129"/>
      <c r="F49" s="282"/>
      <c r="G49" s="283"/>
      <c r="H49" s="247">
        <f t="shared" si="16"/>
        <v>0</v>
      </c>
      <c r="I49" s="73"/>
      <c r="J49" s="282">
        <v>2</v>
      </c>
      <c r="K49" s="283"/>
      <c r="L49" s="248">
        <f t="shared" si="17"/>
        <v>2</v>
      </c>
      <c r="M49" s="84"/>
      <c r="N49" s="424">
        <v>2</v>
      </c>
      <c r="O49" s="425"/>
      <c r="P49" s="47">
        <f t="shared" si="18"/>
        <v>1.7894736842105263</v>
      </c>
      <c r="Q49" s="84"/>
      <c r="R49" s="282"/>
      <c r="S49" s="283"/>
      <c r="T49" s="249">
        <f t="shared" ref="T49:T54" si="21">R49*(R$10/AE$1)</f>
        <v>0</v>
      </c>
      <c r="U49" s="84"/>
      <c r="V49" s="279"/>
      <c r="W49" s="291"/>
      <c r="X49" s="132"/>
      <c r="Y49" s="84"/>
      <c r="Z49" s="242">
        <f t="shared" si="19"/>
        <v>4</v>
      </c>
      <c r="AA49" s="79"/>
      <c r="AB49" s="418">
        <f t="shared" si="20"/>
        <v>128</v>
      </c>
      <c r="AC49" s="419"/>
      <c r="AD49" s="115"/>
      <c r="AE49" s="253">
        <f>F49*F$8+J49*J$8+N38*N$8+R38*R$8</f>
        <v>68</v>
      </c>
      <c r="AF49" s="2"/>
      <c r="AG49" s="254"/>
      <c r="AH49" s="208"/>
      <c r="AI49" s="208"/>
    </row>
    <row r="50" spans="1:35" ht="24.9" customHeight="1">
      <c r="A50"/>
      <c r="B50" s="255">
        <v>29</v>
      </c>
      <c r="C50" s="259" t="s">
        <v>103</v>
      </c>
      <c r="D50" s="260"/>
      <c r="E50" s="129"/>
      <c r="F50" s="467">
        <v>1</v>
      </c>
      <c r="G50" s="468"/>
      <c r="H50" s="247">
        <f t="shared" si="16"/>
        <v>1</v>
      </c>
      <c r="I50" s="73"/>
      <c r="J50" s="592"/>
      <c r="K50" s="593"/>
      <c r="L50" s="248">
        <f t="shared" si="17"/>
        <v>0</v>
      </c>
      <c r="M50" s="74"/>
      <c r="N50" s="422"/>
      <c r="O50" s="423"/>
      <c r="P50" s="47">
        <f t="shared" si="18"/>
        <v>0</v>
      </c>
      <c r="Q50" s="73"/>
      <c r="R50" s="422">
        <v>1</v>
      </c>
      <c r="S50" s="423"/>
      <c r="T50" s="249">
        <f t="shared" si="21"/>
        <v>0.89473684210526316</v>
      </c>
      <c r="U50" s="73"/>
      <c r="V50" s="391"/>
      <c r="W50" s="391"/>
      <c r="X50" s="133">
        <f>V50*(V$10/AE$1)</f>
        <v>0</v>
      </c>
      <c r="Y50" s="134"/>
      <c r="Z50" s="242">
        <f t="shared" si="19"/>
        <v>2</v>
      </c>
      <c r="AA50" s="135"/>
      <c r="AB50" s="418">
        <f t="shared" si="20"/>
        <v>64</v>
      </c>
      <c r="AC50" s="419"/>
      <c r="AD50" s="115"/>
      <c r="AE50" s="244">
        <f>F50*F$8+J50*J$8+N38*N$8+R38*R$8</f>
        <v>34</v>
      </c>
      <c r="AF50" s="2"/>
      <c r="AG50" s="246"/>
      <c r="AH50" s="208"/>
      <c r="AI50" s="208"/>
    </row>
    <row r="51" spans="1:35" ht="24.9" customHeight="1">
      <c r="A51"/>
      <c r="B51" s="256">
        <v>30</v>
      </c>
      <c r="C51" s="261" t="s">
        <v>105</v>
      </c>
      <c r="D51" s="262"/>
      <c r="E51" s="136"/>
      <c r="F51" s="586"/>
      <c r="G51" s="587"/>
      <c r="H51" s="137">
        <f t="shared" si="16"/>
        <v>0</v>
      </c>
      <c r="I51" s="20"/>
      <c r="J51" s="588"/>
      <c r="K51" s="589"/>
      <c r="L51" s="137">
        <f t="shared" si="17"/>
        <v>0</v>
      </c>
      <c r="M51" s="22"/>
      <c r="N51" s="546">
        <v>2</v>
      </c>
      <c r="O51" s="547"/>
      <c r="P51" s="47">
        <f t="shared" si="18"/>
        <v>1.7894736842105263</v>
      </c>
      <c r="Q51" s="20"/>
      <c r="R51" s="546">
        <v>2</v>
      </c>
      <c r="S51" s="547"/>
      <c r="T51" s="249">
        <f t="shared" si="21"/>
        <v>1.7894736842105263</v>
      </c>
      <c r="U51" s="20"/>
      <c r="V51" s="263"/>
      <c r="W51" s="264"/>
      <c r="X51" s="47">
        <f>V51*(V$10/AE$1)</f>
        <v>0</v>
      </c>
      <c r="Y51" s="134"/>
      <c r="Z51" s="242">
        <f t="shared" si="19"/>
        <v>4</v>
      </c>
      <c r="AA51" s="135"/>
      <c r="AB51" s="418">
        <f t="shared" si="20"/>
        <v>120</v>
      </c>
      <c r="AC51" s="419"/>
      <c r="AD51" s="115"/>
      <c r="AE51" s="244"/>
      <c r="AF51" s="2"/>
      <c r="AG51" s="257">
        <f>F51*F$8+J51*J$8+N51*N$8+R51*R$8</f>
        <v>120</v>
      </c>
      <c r="AH51" s="208"/>
      <c r="AI51" s="208"/>
    </row>
    <row r="52" spans="1:35" ht="24.9" customHeight="1">
      <c r="A52"/>
      <c r="B52" s="256">
        <v>31</v>
      </c>
      <c r="C52" s="261" t="s">
        <v>106</v>
      </c>
      <c r="D52" s="262"/>
      <c r="E52" s="136"/>
      <c r="F52" s="296"/>
      <c r="G52" s="297"/>
      <c r="H52" s="137">
        <f t="shared" si="16"/>
        <v>0</v>
      </c>
      <c r="I52" s="20"/>
      <c r="J52" s="590"/>
      <c r="K52" s="591"/>
      <c r="L52" s="137">
        <f t="shared" si="17"/>
        <v>0</v>
      </c>
      <c r="M52" s="22"/>
      <c r="N52" s="446">
        <v>2</v>
      </c>
      <c r="O52" s="447"/>
      <c r="P52" s="47">
        <f t="shared" si="18"/>
        <v>1.7894736842105263</v>
      </c>
      <c r="Q52" s="20"/>
      <c r="R52" s="446">
        <v>2</v>
      </c>
      <c r="S52" s="447"/>
      <c r="T52" s="249">
        <f t="shared" si="21"/>
        <v>1.7894736842105263</v>
      </c>
      <c r="U52" s="20"/>
      <c r="V52" s="263"/>
      <c r="W52" s="264"/>
      <c r="X52" s="47"/>
      <c r="Y52" s="134"/>
      <c r="Z52" s="242">
        <f t="shared" si="19"/>
        <v>4</v>
      </c>
      <c r="AA52" s="135"/>
      <c r="AB52" s="418">
        <f t="shared" si="20"/>
        <v>120</v>
      </c>
      <c r="AC52" s="419"/>
      <c r="AD52" s="115"/>
      <c r="AE52" s="244"/>
      <c r="AF52" s="2"/>
      <c r="AG52" s="257">
        <f t="shared" ref="AG52:AG53" si="22">F52*F$8+J52*J$8+N52*N$8+R52*R$8</f>
        <v>120</v>
      </c>
      <c r="AH52" s="208"/>
      <c r="AI52" s="208"/>
    </row>
    <row r="53" spans="1:35" ht="24.9" customHeight="1">
      <c r="A53"/>
      <c r="B53" s="255">
        <v>32</v>
      </c>
      <c r="C53" s="261" t="s">
        <v>107</v>
      </c>
      <c r="D53" s="262"/>
      <c r="E53" s="136"/>
      <c r="F53" s="575"/>
      <c r="G53" s="391"/>
      <c r="H53" s="137">
        <f t="shared" si="16"/>
        <v>0</v>
      </c>
      <c r="I53" s="20"/>
      <c r="J53" s="575"/>
      <c r="K53" s="391"/>
      <c r="L53" s="137">
        <f t="shared" si="17"/>
        <v>0</v>
      </c>
      <c r="M53" s="22"/>
      <c r="N53" s="546"/>
      <c r="O53" s="547"/>
      <c r="P53" s="47">
        <f t="shared" si="18"/>
        <v>0</v>
      </c>
      <c r="Q53" s="20"/>
      <c r="R53" s="546">
        <v>2</v>
      </c>
      <c r="S53" s="547"/>
      <c r="T53" s="249">
        <f t="shared" si="21"/>
        <v>1.7894736842105263</v>
      </c>
      <c r="U53" s="20"/>
      <c r="V53" s="263"/>
      <c r="W53" s="264"/>
      <c r="X53" s="47">
        <f>V53*(V$10/AE$1)</f>
        <v>0</v>
      </c>
      <c r="Y53" s="134"/>
      <c r="Z53" s="242">
        <f t="shared" si="19"/>
        <v>2</v>
      </c>
      <c r="AA53" s="135"/>
      <c r="AB53" s="418">
        <f t="shared" si="20"/>
        <v>60</v>
      </c>
      <c r="AC53" s="419"/>
      <c r="AD53" s="115"/>
      <c r="AE53" s="244"/>
      <c r="AF53" s="2"/>
      <c r="AG53" s="257">
        <f t="shared" si="22"/>
        <v>60</v>
      </c>
      <c r="AH53" s="208"/>
      <c r="AI53" s="208"/>
    </row>
    <row r="54" spans="1:35" ht="24.9" customHeight="1">
      <c r="A54"/>
      <c r="B54" s="258">
        <v>33</v>
      </c>
      <c r="C54" s="476" t="s">
        <v>172</v>
      </c>
      <c r="D54" s="477"/>
      <c r="E54" s="136"/>
      <c r="F54" s="478"/>
      <c r="G54" s="479"/>
      <c r="H54" s="137">
        <f t="shared" si="16"/>
        <v>0</v>
      </c>
      <c r="I54" s="20"/>
      <c r="J54" s="478"/>
      <c r="K54" s="479"/>
      <c r="L54" s="137">
        <f t="shared" si="17"/>
        <v>0</v>
      </c>
      <c r="M54" s="22"/>
      <c r="N54" s="422"/>
      <c r="O54" s="423"/>
      <c r="P54" s="47">
        <f t="shared" si="18"/>
        <v>0</v>
      </c>
      <c r="Q54" s="20"/>
      <c r="R54" s="422"/>
      <c r="S54" s="423"/>
      <c r="T54" s="249">
        <f t="shared" si="21"/>
        <v>0</v>
      </c>
      <c r="U54" s="20"/>
      <c r="V54" s="480">
        <v>7</v>
      </c>
      <c r="W54" s="481"/>
      <c r="X54" s="249">
        <f>V54*(V$10/AE$1)</f>
        <v>5.5263157894736841</v>
      </c>
      <c r="Y54" s="134"/>
      <c r="Z54" s="242">
        <f t="shared" si="19"/>
        <v>7</v>
      </c>
      <c r="AA54" s="135"/>
      <c r="AB54" s="418">
        <f t="shared" si="20"/>
        <v>196</v>
      </c>
      <c r="AC54" s="419"/>
      <c r="AD54" s="115"/>
      <c r="AE54" s="473" t="s">
        <v>42</v>
      </c>
      <c r="AF54" s="474"/>
      <c r="AG54" s="475"/>
      <c r="AH54" s="208"/>
      <c r="AI54" s="208"/>
    </row>
    <row r="55" spans="1:35" ht="24.9" customHeight="1">
      <c r="A55"/>
      <c r="B55" s="450" t="s">
        <v>43</v>
      </c>
      <c r="C55" s="450"/>
      <c r="D55" s="451"/>
      <c r="E55" s="118"/>
      <c r="F55" s="416">
        <f>SUM(F47:G54)</f>
        <v>3</v>
      </c>
      <c r="G55" s="417"/>
      <c r="H55" s="76"/>
      <c r="I55" s="77"/>
      <c r="J55" s="417">
        <f>SUM(J47:K54)</f>
        <v>6</v>
      </c>
      <c r="K55" s="417"/>
      <c r="L55" s="78"/>
      <c r="M55" s="79"/>
      <c r="N55" s="417">
        <f>SUM(N47:O54)</f>
        <v>8</v>
      </c>
      <c r="O55" s="417"/>
      <c r="P55" s="78"/>
      <c r="Q55" s="79"/>
      <c r="R55" s="417">
        <f>SUM(R47:S54)</f>
        <v>7</v>
      </c>
      <c r="S55" s="417"/>
      <c r="T55" s="78"/>
      <c r="U55" s="79"/>
      <c r="V55" s="452">
        <v>7</v>
      </c>
      <c r="W55" s="453"/>
      <c r="X55" s="78"/>
      <c r="Y55" s="94"/>
      <c r="Z55" s="82">
        <f>SUM(Z47:Z54)</f>
        <v>31</v>
      </c>
      <c r="AA55" s="93"/>
      <c r="AB55" s="402">
        <f>SUM(AB47:AC54)</f>
        <v>952</v>
      </c>
      <c r="AC55" s="454"/>
      <c r="AD55" s="115"/>
      <c r="AE55" s="121">
        <f>SUM(AE47:AE54)</f>
        <v>336</v>
      </c>
      <c r="AF55" s="122"/>
      <c r="AG55" s="123">
        <f>SUM(AG47:AG54)</f>
        <v>300</v>
      </c>
      <c r="AH55" s="208"/>
      <c r="AI55" s="208"/>
    </row>
    <row r="56" spans="1:35" ht="18">
      <c r="A56"/>
      <c r="B56" s="138"/>
      <c r="C56" s="138"/>
      <c r="D56" s="138"/>
      <c r="E56" s="125"/>
      <c r="F56" s="139">
        <f>F44+F55</f>
        <v>11</v>
      </c>
      <c r="G56" s="139"/>
      <c r="H56" s="140"/>
      <c r="I56" s="140"/>
      <c r="J56" s="139">
        <f>J44+J55</f>
        <v>12</v>
      </c>
      <c r="K56" s="139"/>
      <c r="L56" s="140"/>
      <c r="M56" s="140"/>
      <c r="N56" s="139">
        <f>N44+N55</f>
        <v>12</v>
      </c>
      <c r="O56" s="139"/>
      <c r="P56" s="140"/>
      <c r="Q56" s="140"/>
      <c r="R56" s="139">
        <f>R44+R55</f>
        <v>14</v>
      </c>
      <c r="S56" s="139"/>
      <c r="T56" s="140"/>
      <c r="U56" s="140"/>
      <c r="V56" s="139" t="e">
        <f ca="1">V44+V55</f>
        <v>#REF!</v>
      </c>
      <c r="W56" s="139"/>
      <c r="X56" s="140"/>
      <c r="Y56" s="140"/>
      <c r="Z56" s="139" t="e">
        <f ca="1">SUM(F56:X56)</f>
        <v>#REF!</v>
      </c>
      <c r="AA56" s="79"/>
      <c r="AB56" s="141"/>
      <c r="AC56" s="141"/>
      <c r="AD56" s="115"/>
      <c r="AE56" s="2"/>
      <c r="AF56" s="2"/>
      <c r="AG56" s="142"/>
      <c r="AH56" s="208"/>
      <c r="AI56" s="208"/>
    </row>
    <row r="57" spans="1:35" ht="19.5" customHeight="1" thickBot="1">
      <c r="A57"/>
      <c r="B57" s="489" t="s">
        <v>44</v>
      </c>
      <c r="C57" s="489"/>
      <c r="D57" s="490"/>
      <c r="E57" s="143"/>
      <c r="F57" s="491">
        <f>F44+F55</f>
        <v>11</v>
      </c>
      <c r="G57" s="492"/>
      <c r="H57" s="93"/>
      <c r="I57" s="79"/>
      <c r="J57" s="492">
        <f>J44+J55</f>
        <v>12</v>
      </c>
      <c r="K57" s="492"/>
      <c r="L57" s="93"/>
      <c r="M57" s="79"/>
      <c r="N57" s="492">
        <f>N44+N55</f>
        <v>12</v>
      </c>
      <c r="O57" s="492"/>
      <c r="P57" s="93"/>
      <c r="Q57" s="79"/>
      <c r="R57" s="492">
        <f>R44+R55</f>
        <v>14</v>
      </c>
      <c r="S57" s="492"/>
      <c r="T57" s="93"/>
      <c r="U57" s="79"/>
      <c r="V57" s="492">
        <f>V55</f>
        <v>7</v>
      </c>
      <c r="W57" s="492"/>
      <c r="X57" s="93"/>
      <c r="Y57" s="94"/>
      <c r="Z57" s="95">
        <f>Z55+Z44</f>
        <v>56</v>
      </c>
      <c r="AA57" s="93"/>
      <c r="AB57" s="486">
        <f>AB44+AB55</f>
        <v>1758</v>
      </c>
      <c r="AC57" s="487"/>
      <c r="AD57" s="115"/>
      <c r="AE57" s="144">
        <f>AE44+AE55</f>
        <v>770</v>
      </c>
      <c r="AF57" s="145"/>
      <c r="AG57" s="146">
        <f>AG44+AG55</f>
        <v>672</v>
      </c>
      <c r="AH57" s="208"/>
      <c r="AI57" s="208"/>
    </row>
    <row r="58" spans="1:35" ht="15" customHeight="1">
      <c r="A58"/>
      <c r="B58" s="84"/>
      <c r="C58" s="488"/>
      <c r="D58" s="488"/>
      <c r="E58" s="147"/>
      <c r="F58" s="411">
        <v>11</v>
      </c>
      <c r="G58" s="411"/>
      <c r="H58" s="125"/>
      <c r="I58" s="125"/>
      <c r="J58" s="411">
        <v>13</v>
      </c>
      <c r="K58" s="411"/>
      <c r="L58" s="125"/>
      <c r="M58" s="125"/>
      <c r="N58" s="411">
        <v>12</v>
      </c>
      <c r="O58" s="411"/>
      <c r="P58" s="125"/>
      <c r="Q58" s="125"/>
      <c r="R58" s="411">
        <v>13</v>
      </c>
      <c r="S58" s="411"/>
      <c r="T58" s="125"/>
      <c r="U58" s="125"/>
      <c r="V58" s="411">
        <v>7</v>
      </c>
      <c r="W58" s="411"/>
      <c r="X58" s="79"/>
      <c r="Y58" s="79"/>
      <c r="Z58" s="148">
        <f>SUM(F58:W58)</f>
        <v>56</v>
      </c>
      <c r="AA58" s="79"/>
      <c r="AB58" s="88"/>
      <c r="AC58" s="88"/>
      <c r="AD58" s="89"/>
      <c r="AE58" s="149">
        <v>660</v>
      </c>
      <c r="AF58" s="2"/>
      <c r="AG58" s="149">
        <v>720</v>
      </c>
      <c r="AH58" s="208"/>
      <c r="AI58" s="208"/>
    </row>
    <row r="59" spans="1:35" ht="18">
      <c r="A59"/>
      <c r="B59" s="150"/>
      <c r="C59" s="150"/>
      <c r="D59" s="151" t="s">
        <v>45</v>
      </c>
      <c r="E59" s="152"/>
      <c r="F59" s="482">
        <v>8</v>
      </c>
      <c r="G59" s="482"/>
      <c r="H59" s="153"/>
      <c r="I59" s="153"/>
      <c r="J59" s="482">
        <v>11</v>
      </c>
      <c r="K59" s="482"/>
      <c r="L59" s="153"/>
      <c r="M59" s="153"/>
      <c r="N59" s="482">
        <v>13</v>
      </c>
      <c r="O59" s="482"/>
      <c r="P59" s="153"/>
      <c r="Q59" s="153"/>
      <c r="R59" s="482">
        <v>12</v>
      </c>
      <c r="S59" s="482"/>
      <c r="T59" s="153"/>
      <c r="U59" s="153"/>
      <c r="V59" s="482">
        <v>7</v>
      </c>
      <c r="W59" s="482"/>
      <c r="X59" s="153"/>
      <c r="Y59" s="153"/>
      <c r="Z59" s="154">
        <f>SUM(F59:W59)</f>
        <v>51</v>
      </c>
      <c r="AA59" s="79"/>
      <c r="AB59" s="155"/>
      <c r="AC59" s="155"/>
      <c r="AD59" s="89"/>
      <c r="AE59" s="483">
        <f>AE57+AG57</f>
        <v>1442</v>
      </c>
      <c r="AF59" s="484"/>
      <c r="AG59" s="485"/>
      <c r="AH59" s="208"/>
      <c r="AI59" s="208"/>
    </row>
    <row r="60" spans="1:35" ht="16.5" customHeight="1">
      <c r="A60"/>
      <c r="B60" s="499" t="s">
        <v>46</v>
      </c>
      <c r="C60" s="499"/>
      <c r="D60" s="500"/>
      <c r="E60" s="143"/>
      <c r="F60" s="501">
        <f>F57+F31</f>
        <v>36</v>
      </c>
      <c r="G60" s="502"/>
      <c r="H60" s="156"/>
      <c r="I60" s="157"/>
      <c r="J60" s="502">
        <f>J57+J31</f>
        <v>36</v>
      </c>
      <c r="K60" s="502"/>
      <c r="L60" s="158"/>
      <c r="M60" s="157"/>
      <c r="N60" s="502">
        <f>N57+N31</f>
        <v>36</v>
      </c>
      <c r="O60" s="502"/>
      <c r="P60" s="156"/>
      <c r="Q60" s="157"/>
      <c r="R60" s="502">
        <f>R57+R31</f>
        <v>35</v>
      </c>
      <c r="S60" s="502"/>
      <c r="T60" s="156"/>
      <c r="U60" s="157"/>
      <c r="V60" s="502">
        <f>V57+V31</f>
        <v>28</v>
      </c>
      <c r="W60" s="502"/>
      <c r="X60" s="156"/>
      <c r="Y60" s="159"/>
      <c r="Z60" s="160">
        <f>Z57+Z31</f>
        <v>171</v>
      </c>
      <c r="AA60" s="156"/>
      <c r="AB60" s="493">
        <f>AB57+AB31</f>
        <v>5362</v>
      </c>
      <c r="AC60" s="493"/>
      <c r="AD60" s="161"/>
      <c r="AE60" s="494">
        <f>AE58+AG58</f>
        <v>1380</v>
      </c>
      <c r="AF60" s="495"/>
      <c r="AG60" s="496"/>
      <c r="AH60" s="208"/>
      <c r="AI60" s="208"/>
    </row>
    <row r="61" spans="1:35" ht="16.5" customHeight="1">
      <c r="A61"/>
      <c r="B61" s="497" t="s">
        <v>47</v>
      </c>
      <c r="C61" s="497"/>
      <c r="D61" s="497"/>
      <c r="E61" s="162"/>
      <c r="F61" s="497">
        <v>35</v>
      </c>
      <c r="G61" s="497"/>
      <c r="H61" s="163"/>
      <c r="I61" s="163"/>
      <c r="J61" s="497">
        <v>36</v>
      </c>
      <c r="K61" s="497"/>
      <c r="L61" s="163"/>
      <c r="M61" s="163"/>
      <c r="N61" s="497">
        <v>36</v>
      </c>
      <c r="O61" s="497"/>
      <c r="P61" s="163"/>
      <c r="Q61" s="163"/>
      <c r="R61" s="497">
        <v>35</v>
      </c>
      <c r="S61" s="497"/>
      <c r="T61" s="163"/>
      <c r="U61" s="163"/>
      <c r="V61" s="497">
        <v>29</v>
      </c>
      <c r="W61" s="497"/>
      <c r="X61" s="163"/>
      <c r="Y61" s="164"/>
      <c r="Z61" s="165">
        <f>SUM(F61:V61)</f>
        <v>171</v>
      </c>
      <c r="AA61" s="166"/>
      <c r="AB61" s="498"/>
      <c r="AC61" s="498"/>
      <c r="AD61" s="167"/>
      <c r="AE61" s="168"/>
      <c r="AF61" s="169"/>
      <c r="AG61" s="170"/>
      <c r="AH61" s="208"/>
      <c r="AI61" s="208"/>
    </row>
    <row r="62" spans="1:35" ht="16.5" customHeight="1">
      <c r="A62"/>
      <c r="B62" s="171"/>
      <c r="C62" s="171"/>
      <c r="D62" s="171"/>
      <c r="E62" s="171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86"/>
      <c r="Z62" s="148"/>
      <c r="AA62" s="125"/>
      <c r="AB62" s="167"/>
      <c r="AC62" s="167"/>
      <c r="AD62" s="167"/>
      <c r="AE62" s="66"/>
      <c r="AF62" s="66"/>
      <c r="AG62" s="66"/>
      <c r="AH62" s="208"/>
      <c r="AI62" s="208"/>
    </row>
    <row r="63" spans="1:35" ht="15.75" customHeight="1">
      <c r="A63"/>
      <c r="B63" s="512" t="s">
        <v>48</v>
      </c>
      <c r="C63" s="512"/>
      <c r="D63" s="172"/>
      <c r="E63" s="33"/>
      <c r="F63" s="513">
        <v>2</v>
      </c>
      <c r="G63" s="514"/>
      <c r="H63" s="173">
        <v>2</v>
      </c>
      <c r="I63" s="134"/>
      <c r="J63" s="514">
        <v>2</v>
      </c>
      <c r="K63" s="514"/>
      <c r="L63" s="173">
        <v>2</v>
      </c>
      <c r="M63" s="134"/>
      <c r="N63" s="514">
        <v>2</v>
      </c>
      <c r="O63" s="514"/>
      <c r="P63" s="173">
        <v>1.79</v>
      </c>
      <c r="Q63" s="174"/>
      <c r="R63" s="514">
        <v>2</v>
      </c>
      <c r="S63" s="514"/>
      <c r="T63" s="173">
        <v>2</v>
      </c>
      <c r="U63" s="175"/>
      <c r="V63" s="514">
        <v>2</v>
      </c>
      <c r="W63" s="514"/>
      <c r="X63" s="176">
        <f>(V63)*(V$10/AE$1)</f>
        <v>1.5789473684210527</v>
      </c>
      <c r="Y63" s="11"/>
      <c r="Z63" s="177">
        <v>10</v>
      </c>
      <c r="AA63" s="25"/>
      <c r="AB63" s="503">
        <v>300</v>
      </c>
      <c r="AC63" s="503"/>
      <c r="AD63" s="38"/>
      <c r="AE63" s="178"/>
      <c r="AF63" s="179"/>
      <c r="AG63" s="180"/>
      <c r="AH63" s="208"/>
      <c r="AI63" s="208"/>
    </row>
    <row r="64" spans="1:35" ht="19.5" customHeight="1">
      <c r="A64"/>
      <c r="B64" s="504" t="s">
        <v>49</v>
      </c>
      <c r="C64" s="504"/>
      <c r="D64" s="505"/>
      <c r="E64" s="181"/>
      <c r="F64" s="506" t="s">
        <v>50</v>
      </c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11"/>
      <c r="Z64" s="11"/>
      <c r="AA64" s="25"/>
      <c r="AB64" s="508">
        <v>10</v>
      </c>
      <c r="AC64" s="508"/>
      <c r="AD64" s="38"/>
      <c r="AE64" s="178"/>
      <c r="AF64" s="179"/>
      <c r="AG64" s="180"/>
      <c r="AH64" s="208"/>
      <c r="AI64" s="208"/>
    </row>
    <row r="65" spans="1:35" ht="17.399999999999999">
      <c r="A65"/>
      <c r="B65" s="509" t="s">
        <v>51</v>
      </c>
      <c r="C65" s="509"/>
      <c r="D65" s="72"/>
      <c r="E65" s="33"/>
      <c r="F65" s="510">
        <v>0.5</v>
      </c>
      <c r="G65" s="511"/>
      <c r="H65" s="182"/>
      <c r="I65" s="134"/>
      <c r="J65" s="511">
        <v>0.5</v>
      </c>
      <c r="K65" s="511"/>
      <c r="L65" s="182"/>
      <c r="M65" s="134"/>
      <c r="N65" s="511">
        <v>0.5</v>
      </c>
      <c r="O65" s="511"/>
      <c r="P65" s="182"/>
      <c r="Q65" s="134"/>
      <c r="R65" s="511"/>
      <c r="S65" s="511"/>
      <c r="T65" s="182"/>
      <c r="U65" s="134"/>
      <c r="V65" s="511"/>
      <c r="W65" s="511"/>
      <c r="X65" s="182"/>
      <c r="Y65" s="11"/>
      <c r="Z65" s="183">
        <v>1.5</v>
      </c>
      <c r="AA65" s="25"/>
      <c r="AB65" s="520">
        <v>45</v>
      </c>
      <c r="AC65" s="520"/>
      <c r="AD65" s="161"/>
      <c r="AE65" s="184"/>
      <c r="AF65" s="184"/>
      <c r="AG65" s="184"/>
      <c r="AH65" s="208"/>
      <c r="AI65" s="208"/>
    </row>
    <row r="66" spans="1:35" ht="18.75" customHeight="1">
      <c r="A66"/>
      <c r="B66" s="521" t="s">
        <v>52</v>
      </c>
      <c r="C66" s="521"/>
      <c r="D66" s="185"/>
      <c r="E66" s="186"/>
      <c r="F66" s="522">
        <f>F60+F63+F65</f>
        <v>38.5</v>
      </c>
      <c r="G66" s="522"/>
      <c r="H66" s="187"/>
      <c r="I66" s="134"/>
      <c r="J66" s="522">
        <f>J60+J63+J65</f>
        <v>38.5</v>
      </c>
      <c r="K66" s="522"/>
      <c r="L66" s="187"/>
      <c r="M66" s="134"/>
      <c r="N66" s="523">
        <f>N60+N63+N65</f>
        <v>38.5</v>
      </c>
      <c r="O66" s="523"/>
      <c r="P66" s="218"/>
      <c r="Q66" s="219"/>
      <c r="R66" s="523">
        <f>R60+R63+R65</f>
        <v>37</v>
      </c>
      <c r="S66" s="523"/>
      <c r="T66" s="188"/>
      <c r="U66" s="134"/>
      <c r="V66" s="522">
        <f>V60+V63+V65</f>
        <v>30</v>
      </c>
      <c r="W66" s="522"/>
      <c r="X66" s="187"/>
      <c r="Y66" s="189"/>
      <c r="Z66" s="190">
        <f>F66+J66+N66+R66+V66</f>
        <v>182.5</v>
      </c>
      <c r="AA66" s="25"/>
      <c r="AB66" s="524">
        <f>AB60+AB63+AB65+AB64</f>
        <v>5717</v>
      </c>
      <c r="AC66" s="524"/>
      <c r="AD66" s="38"/>
      <c r="AE66" s="2"/>
      <c r="AF66" s="2"/>
      <c r="AG66" s="2"/>
      <c r="AH66" s="208"/>
      <c r="AI66" s="208"/>
    </row>
    <row r="67" spans="1:35" ht="40.5" customHeight="1" thickBot="1">
      <c r="A67"/>
      <c r="B67" s="515" t="s">
        <v>66</v>
      </c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7"/>
      <c r="Q67" s="220"/>
      <c r="R67" s="191"/>
      <c r="S67" s="191"/>
      <c r="T67" s="192"/>
      <c r="U67" s="191"/>
      <c r="V67" s="193"/>
      <c r="W67" s="193"/>
      <c r="X67" s="191"/>
      <c r="Y67" s="191"/>
      <c r="Z67" s="191"/>
      <c r="AA67" s="191"/>
      <c r="AB67" s="191"/>
      <c r="AC67" s="194"/>
      <c r="AD67" s="38"/>
      <c r="AE67" s="2"/>
      <c r="AF67" s="2"/>
      <c r="AG67" s="2"/>
      <c r="AH67" s="208"/>
      <c r="AI67" s="208"/>
    </row>
    <row r="68" spans="1:35" s="209" customFormat="1" ht="15.75" customHeight="1">
      <c r="A68"/>
      <c r="B68" s="195" t="s">
        <v>174</v>
      </c>
      <c r="C68" s="196"/>
      <c r="D68" s="196"/>
      <c r="E68" s="196"/>
      <c r="F68" s="84"/>
      <c r="G68" s="84"/>
      <c r="H68" s="196"/>
      <c r="I68" s="196"/>
      <c r="J68" s="84"/>
      <c r="K68" s="84"/>
      <c r="L68" s="196"/>
      <c r="M68" s="197"/>
      <c r="N68" s="198"/>
      <c r="O68" s="198"/>
      <c r="P68" s="200" t="s">
        <v>90</v>
      </c>
      <c r="Q68" s="221"/>
      <c r="R68" s="196"/>
      <c r="S68" s="196"/>
      <c r="T68" s="200" t="s">
        <v>91</v>
      </c>
      <c r="U68" s="196"/>
      <c r="V68" s="198"/>
      <c r="W68" s="84"/>
      <c r="X68" s="197"/>
      <c r="Y68" s="197"/>
      <c r="Z68" s="196"/>
      <c r="AA68" s="196"/>
      <c r="AB68" s="199"/>
      <c r="AC68" s="199"/>
      <c r="AD68" s="89"/>
      <c r="AE68" s="2"/>
      <c r="AF68" s="2"/>
      <c r="AG68" s="2"/>
    </row>
    <row r="69" spans="1:35" ht="9" customHeight="1">
      <c r="A69"/>
      <c r="B69" s="195"/>
      <c r="C69" s="196"/>
      <c r="D69" s="196"/>
      <c r="E69" s="196"/>
      <c r="F69" s="84"/>
      <c r="G69" s="84"/>
      <c r="H69" s="196"/>
      <c r="I69" s="196"/>
      <c r="J69" s="84"/>
      <c r="K69" s="84"/>
      <c r="L69" s="196"/>
      <c r="M69" s="196"/>
      <c r="N69" s="84"/>
      <c r="O69" s="84"/>
      <c r="P69" s="196"/>
      <c r="Q69" s="196"/>
      <c r="R69" s="196"/>
      <c r="S69" s="196"/>
      <c r="T69" s="196"/>
      <c r="U69" s="196"/>
      <c r="V69" s="84"/>
      <c r="W69" s="8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518" t="s">
        <v>188</v>
      </c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Q70" s="200"/>
      <c r="R70" s="200"/>
      <c r="S70" s="200"/>
      <c r="U70" s="200"/>
      <c r="V70" s="200"/>
      <c r="X70" s="201"/>
      <c r="Y70" s="201"/>
      <c r="Z70" s="202"/>
      <c r="AA70" s="196"/>
      <c r="AB70" s="199"/>
      <c r="AC70" s="199"/>
      <c r="AD70" s="89"/>
      <c r="AE70" s="2"/>
      <c r="AF70" s="2"/>
      <c r="AG70" s="2"/>
    </row>
    <row r="71" spans="1:35" ht="17.399999999999999">
      <c r="A71"/>
      <c r="B71" s="275" t="s">
        <v>193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03"/>
      <c r="P71" s="201"/>
      <c r="Q71" s="201"/>
      <c r="R71" s="201"/>
      <c r="S71" s="201"/>
      <c r="T71" s="201"/>
      <c r="U71" s="201"/>
      <c r="V71" s="201"/>
      <c r="W71" s="204"/>
      <c r="X71" s="196"/>
      <c r="Y71" s="196"/>
      <c r="Z71" s="196"/>
      <c r="AA71" s="196"/>
      <c r="AB71" s="199"/>
      <c r="AC71" s="199"/>
      <c r="AD71" s="89"/>
      <c r="AE71" s="2"/>
      <c r="AF71" s="2"/>
      <c r="AG71" s="2"/>
    </row>
    <row r="72" spans="1:35" ht="15.75" customHeight="1">
      <c r="A72"/>
      <c r="B72" s="205"/>
      <c r="C72" s="196"/>
      <c r="D72" s="196"/>
      <c r="E72" s="196"/>
      <c r="F72" s="84"/>
      <c r="G72" s="84"/>
      <c r="H72" s="196"/>
      <c r="I72" s="196"/>
      <c r="J72" s="84"/>
      <c r="K72" s="519" t="s">
        <v>73</v>
      </c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89"/>
      <c r="AE72" s="206"/>
      <c r="AF72" s="2"/>
      <c r="AG72" s="2"/>
    </row>
    <row r="73" spans="1:35" ht="15.75" customHeight="1">
      <c r="A73"/>
      <c r="B73" s="207"/>
      <c r="C73" s="207"/>
      <c r="D73" s="207"/>
      <c r="E73" s="207"/>
      <c r="F73" s="207"/>
      <c r="G73" s="207"/>
      <c r="H73" s="207"/>
      <c r="I73" s="207"/>
      <c r="J73" s="207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519"/>
      <c r="AA73" s="519"/>
      <c r="AB73" s="519"/>
      <c r="AC73" s="519"/>
      <c r="AD73" s="89"/>
      <c r="AE73" s="206"/>
      <c r="AF73" s="2"/>
      <c r="AG73" s="2"/>
    </row>
  </sheetData>
  <mergeCells count="342"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C37:D37"/>
    <mergeCell ref="F37:G37"/>
    <mergeCell ref="J37:K37"/>
    <mergeCell ref="N37:O37"/>
    <mergeCell ref="R37:S37"/>
    <mergeCell ref="AB37:AC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8:AC38"/>
    <mergeCell ref="C39:D39"/>
    <mergeCell ref="F39:G39"/>
    <mergeCell ref="J39:K39"/>
    <mergeCell ref="N39:O39"/>
    <mergeCell ref="R39:S39"/>
    <mergeCell ref="AB39:AC39"/>
    <mergeCell ref="C38:D38"/>
    <mergeCell ref="F38:G38"/>
    <mergeCell ref="J38:K38"/>
    <mergeCell ref="N38:O38"/>
    <mergeCell ref="R38:S38"/>
    <mergeCell ref="V38:W38"/>
    <mergeCell ref="V41:W41"/>
    <mergeCell ref="AB41:AC41"/>
    <mergeCell ref="C42:D42"/>
    <mergeCell ref="J42:K42"/>
    <mergeCell ref="N42:O42"/>
    <mergeCell ref="R42:S42"/>
    <mergeCell ref="AB42:AC42"/>
    <mergeCell ref="C40:D40"/>
    <mergeCell ref="J40:K40"/>
    <mergeCell ref="N40:O40"/>
    <mergeCell ref="R40:S40"/>
    <mergeCell ref="AB40:AC40"/>
    <mergeCell ref="C41:D41"/>
    <mergeCell ref="F41:G41"/>
    <mergeCell ref="J41:K41"/>
    <mergeCell ref="N41:O41"/>
    <mergeCell ref="R41:S41"/>
    <mergeCell ref="B46:D46"/>
    <mergeCell ref="C47:D47"/>
    <mergeCell ref="F47:G47"/>
    <mergeCell ref="J47:K47"/>
    <mergeCell ref="N47:O47"/>
    <mergeCell ref="R47:S47"/>
    <mergeCell ref="AB43:AC43"/>
    <mergeCell ref="B44:D44"/>
    <mergeCell ref="F44:G44"/>
    <mergeCell ref="J44:K44"/>
    <mergeCell ref="N44:O44"/>
    <mergeCell ref="R44:S44"/>
    <mergeCell ref="V44:W44"/>
    <mergeCell ref="AB44:AC44"/>
    <mergeCell ref="C43:D43"/>
    <mergeCell ref="F43:G43"/>
    <mergeCell ref="J43:K43"/>
    <mergeCell ref="N43:O43"/>
    <mergeCell ref="R43:S43"/>
    <mergeCell ref="V43:W43"/>
    <mergeCell ref="N49:O49"/>
    <mergeCell ref="AB49:AC49"/>
    <mergeCell ref="F50:G50"/>
    <mergeCell ref="J50:K50"/>
    <mergeCell ref="N50:O50"/>
    <mergeCell ref="R50:S50"/>
    <mergeCell ref="V50:W50"/>
    <mergeCell ref="AB50:AC50"/>
    <mergeCell ref="V47:W47"/>
    <mergeCell ref="AB47:AC47"/>
    <mergeCell ref="F48:G48"/>
    <mergeCell ref="J48:K48"/>
    <mergeCell ref="N48:O48"/>
    <mergeCell ref="R48:S48"/>
    <mergeCell ref="V48:W48"/>
    <mergeCell ref="AB48:AC48"/>
    <mergeCell ref="F51:G51"/>
    <mergeCell ref="J51:K51"/>
    <mergeCell ref="N51:O51"/>
    <mergeCell ref="R51:S51"/>
    <mergeCell ref="AB51:AC51"/>
    <mergeCell ref="J52:K52"/>
    <mergeCell ref="N52:O52"/>
    <mergeCell ref="R52:S52"/>
    <mergeCell ref="AB52:AC52"/>
    <mergeCell ref="F53:G53"/>
    <mergeCell ref="J53:K53"/>
    <mergeCell ref="N53:O53"/>
    <mergeCell ref="R53:S53"/>
    <mergeCell ref="AB53:AC53"/>
    <mergeCell ref="C54:D54"/>
    <mergeCell ref="F54:G54"/>
    <mergeCell ref="J54:K54"/>
    <mergeCell ref="N54:O54"/>
    <mergeCell ref="R54:S54"/>
    <mergeCell ref="V54:W54"/>
    <mergeCell ref="AB54:AC54"/>
    <mergeCell ref="AE54:AG54"/>
    <mergeCell ref="B55:D55"/>
    <mergeCell ref="F55:G55"/>
    <mergeCell ref="J55:K55"/>
    <mergeCell ref="N55:O55"/>
    <mergeCell ref="R55:S55"/>
    <mergeCell ref="V55:W55"/>
    <mergeCell ref="AB55:AC55"/>
    <mergeCell ref="F59:G59"/>
    <mergeCell ref="J59:K59"/>
    <mergeCell ref="N59:O59"/>
    <mergeCell ref="R59:S59"/>
    <mergeCell ref="V59:W59"/>
    <mergeCell ref="AE59:AG59"/>
    <mergeCell ref="AB57:AC57"/>
    <mergeCell ref="C58:D58"/>
    <mergeCell ref="F58:G58"/>
    <mergeCell ref="J58:K58"/>
    <mergeCell ref="N58:O58"/>
    <mergeCell ref="R58:S58"/>
    <mergeCell ref="V58:W58"/>
    <mergeCell ref="B57:D57"/>
    <mergeCell ref="F57:G57"/>
    <mergeCell ref="J57:K57"/>
    <mergeCell ref="N57:O57"/>
    <mergeCell ref="R57:S57"/>
    <mergeCell ref="V57:W57"/>
    <mergeCell ref="AB60:AC60"/>
    <mergeCell ref="AE60:AG60"/>
    <mergeCell ref="B61:D61"/>
    <mergeCell ref="F61:G61"/>
    <mergeCell ref="J61:K61"/>
    <mergeCell ref="N61:O61"/>
    <mergeCell ref="R61:S61"/>
    <mergeCell ref="V61:W61"/>
    <mergeCell ref="AB61:AC61"/>
    <mergeCell ref="B60:D60"/>
    <mergeCell ref="F60:G60"/>
    <mergeCell ref="J60:K60"/>
    <mergeCell ref="N60:O60"/>
    <mergeCell ref="R60:S60"/>
    <mergeCell ref="V60:W60"/>
    <mergeCell ref="AB63:AC63"/>
    <mergeCell ref="B64:D64"/>
    <mergeCell ref="F64:X64"/>
    <mergeCell ref="AB64:AC64"/>
    <mergeCell ref="B65:C65"/>
    <mergeCell ref="F65:G65"/>
    <mergeCell ref="J65:K65"/>
    <mergeCell ref="N65:O65"/>
    <mergeCell ref="R65:S65"/>
    <mergeCell ref="V65:W65"/>
    <mergeCell ref="B63:C63"/>
    <mergeCell ref="F63:G63"/>
    <mergeCell ref="J63:K63"/>
    <mergeCell ref="N63:O63"/>
    <mergeCell ref="R63:S63"/>
    <mergeCell ref="V63:W63"/>
    <mergeCell ref="B67:P67"/>
    <mergeCell ref="B70:O70"/>
    <mergeCell ref="K72:AC73"/>
    <mergeCell ref="AB65:AC65"/>
    <mergeCell ref="B66:C66"/>
    <mergeCell ref="F66:G66"/>
    <mergeCell ref="J66:K66"/>
    <mergeCell ref="N66:O66"/>
    <mergeCell ref="R66:S66"/>
    <mergeCell ref="V66:W66"/>
    <mergeCell ref="AB66:AC66"/>
  </mergeCells>
  <conditionalFormatting sqref="H33:H43 H45:H54 L45:L54 P45:P54">
    <cfRule type="cellIs" dxfId="50" priority="6" stopIfTrue="1" operator="equal">
      <formula>0</formula>
    </cfRule>
  </conditionalFormatting>
  <conditionalFormatting sqref="H35:H43 L33:L43 P33:P43 T33:T54 X33:X54">
    <cfRule type="cellIs" dxfId="49" priority="2" stopIfTrue="1" operator="equal">
      <formula>0</formula>
    </cfRule>
  </conditionalFormatting>
  <conditionalFormatting sqref="H43 H13:H30 L13:L30 X13:X30 P13:P31 T13:T31 I30 Q30 U30 H33 H45:H46 Q48:Q50 U48:U50 H55">
    <cfRule type="cellIs" dxfId="48" priority="5" stopIfTrue="1" operator="equal">
      <formula>0</formula>
    </cfRule>
  </conditionalFormatting>
  <conditionalFormatting sqref="Q33:Q43 U33:U43 I33:I50 H43">
    <cfRule type="cellIs" dxfId="47" priority="1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65"/>
  <sheetViews>
    <sheetView view="pageBreakPreview" zoomScaleNormal="70" zoomScaleSheetLayoutView="100" workbookViewId="0">
      <selection activeCell="Z14" sqref="Z14"/>
    </sheetView>
  </sheetViews>
  <sheetFormatPr defaultColWidth="5.69921875" defaultRowHeight="14.4"/>
  <cols>
    <col min="1" max="1" width="5.69921875" style="208"/>
    <col min="2" max="2" width="5.69921875" style="215"/>
    <col min="3" max="3" width="40.6992187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7" style="209" customWidth="1"/>
    <col min="32" max="32" width="2.09765625" style="209" customWidth="1"/>
    <col min="33" max="33" width="6.699218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126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363" t="s">
        <v>6</v>
      </c>
      <c r="K6" s="363"/>
      <c r="L6" s="363"/>
      <c r="M6" s="9"/>
      <c r="N6" s="531" t="s">
        <v>7</v>
      </c>
      <c r="O6" s="531"/>
      <c r="P6" s="531"/>
      <c r="Q6" s="9"/>
      <c r="R6" s="618" t="s">
        <v>8</v>
      </c>
      <c r="S6" s="618"/>
      <c r="T6" s="618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F13+J13+N13+R13+V13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617">
        <v>2</v>
      </c>
      <c r="C14" s="616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F14+J14+N14+R14+V14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583"/>
      <c r="C15" s="379"/>
      <c r="D15" s="50" t="s">
        <v>26</v>
      </c>
      <c r="E15" s="33"/>
      <c r="F15" s="385"/>
      <c r="G15" s="380"/>
      <c r="H15" s="34"/>
      <c r="I15" s="20"/>
      <c r="J15" s="385">
        <v>1</v>
      </c>
      <c r="K15" s="380"/>
      <c r="L15" s="35"/>
      <c r="M15" s="22"/>
      <c r="N15" s="385">
        <v>1</v>
      </c>
      <c r="O15" s="380"/>
      <c r="P15" s="36"/>
      <c r="Q15" s="20"/>
      <c r="R15" s="386">
        <v>1</v>
      </c>
      <c r="S15" s="387"/>
      <c r="T15" s="36"/>
      <c r="U15" s="20"/>
      <c r="V15" s="386">
        <v>3</v>
      </c>
      <c r="W15" s="387"/>
      <c r="X15" s="36"/>
      <c r="Y15" s="11"/>
      <c r="Z15" s="24">
        <f t="shared" si="5"/>
        <v>6</v>
      </c>
      <c r="AA15" s="25"/>
      <c r="AB15" s="368">
        <f t="shared" si="6"/>
        <v>178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2</v>
      </c>
      <c r="O18" s="381"/>
      <c r="P18" s="36">
        <f t="shared" si="2"/>
        <v>1.7894736842105263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8</v>
      </c>
      <c r="AA18" s="25"/>
      <c r="AB18" s="368">
        <f t="shared" si="6"/>
        <v>254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18</v>
      </c>
      <c r="D19" s="32"/>
      <c r="E19" s="33"/>
      <c r="F19" s="380"/>
      <c r="G19" s="381"/>
      <c r="H19" s="34">
        <f t="shared" si="0"/>
        <v>0</v>
      </c>
      <c r="I19" s="20"/>
      <c r="J19" s="381"/>
      <c r="K19" s="381"/>
      <c r="L19" s="35">
        <f t="shared" si="1"/>
        <v>0</v>
      </c>
      <c r="M19" s="22"/>
      <c r="N19" s="381"/>
      <c r="O19" s="381"/>
      <c r="P19" s="36">
        <f t="shared" si="2"/>
        <v>0</v>
      </c>
      <c r="Q19" s="20"/>
      <c r="R19" s="381">
        <v>1</v>
      </c>
      <c r="S19" s="381"/>
      <c r="T19" s="36">
        <f t="shared" si="3"/>
        <v>0.89473684210526316</v>
      </c>
      <c r="U19" s="20"/>
      <c r="V19" s="381">
        <v>1</v>
      </c>
      <c r="W19" s="381"/>
      <c r="X19" s="36">
        <f t="shared" si="4"/>
        <v>0.78947368421052633</v>
      </c>
      <c r="Y19" s="11"/>
      <c r="Z19" s="24">
        <f t="shared" si="5"/>
        <v>2</v>
      </c>
      <c r="AA19" s="25"/>
      <c r="AB19" s="368">
        <f t="shared" si="6"/>
        <v>58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9" t="s">
        <v>20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42" t="s">
        <v>21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39" t="s">
        <v>22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88">
        <v>12</v>
      </c>
      <c r="C25" s="389" t="s">
        <v>24</v>
      </c>
      <c r="D25" s="43" t="s">
        <v>25</v>
      </c>
      <c r="E25" s="44"/>
      <c r="F25" s="390">
        <v>2</v>
      </c>
      <c r="G25" s="391"/>
      <c r="H25" s="45">
        <f t="shared" si="0"/>
        <v>2</v>
      </c>
      <c r="I25" s="20"/>
      <c r="J25" s="391">
        <v>2</v>
      </c>
      <c r="K25" s="391"/>
      <c r="L25" s="46">
        <f t="shared" si="1"/>
        <v>2</v>
      </c>
      <c r="M25" s="20"/>
      <c r="N25" s="391">
        <v>3</v>
      </c>
      <c r="O25" s="391"/>
      <c r="P25" s="47">
        <f t="shared" si="2"/>
        <v>2.6842105263157894</v>
      </c>
      <c r="Q25" s="20"/>
      <c r="R25" s="391">
        <v>3</v>
      </c>
      <c r="S25" s="391"/>
      <c r="T25" s="47">
        <f t="shared" si="3"/>
        <v>2.6842105263157894</v>
      </c>
      <c r="U25" s="20"/>
      <c r="V25" s="391">
        <v>4</v>
      </c>
      <c r="W25" s="391"/>
      <c r="X25" s="47">
        <f t="shared" si="4"/>
        <v>3.1578947368421053</v>
      </c>
      <c r="Y25" s="11"/>
      <c r="Z25" s="24">
        <f t="shared" si="5"/>
        <v>14</v>
      </c>
      <c r="AA25" s="25"/>
      <c r="AB25" s="368">
        <f t="shared" si="6"/>
        <v>428</v>
      </c>
      <c r="AC25" s="368"/>
      <c r="AD25" s="38"/>
      <c r="AE25" s="27"/>
      <c r="AF25" s="49"/>
      <c r="AG25" s="29"/>
    </row>
    <row r="26" spans="1:35" ht="24.9" customHeight="1" thickBot="1">
      <c r="A26"/>
      <c r="B26" s="388"/>
      <c r="C26" s="389"/>
      <c r="D26" s="50" t="s">
        <v>26</v>
      </c>
      <c r="E26" s="51"/>
      <c r="F26" s="394">
        <v>1</v>
      </c>
      <c r="G26" s="395"/>
      <c r="H26" s="52">
        <f t="shared" si="0"/>
        <v>1</v>
      </c>
      <c r="I26" s="53"/>
      <c r="J26" s="395">
        <v>1</v>
      </c>
      <c r="K26" s="395"/>
      <c r="L26" s="54">
        <f t="shared" si="1"/>
        <v>1</v>
      </c>
      <c r="M26" s="53"/>
      <c r="N26" s="395">
        <v>1</v>
      </c>
      <c r="O26" s="395"/>
      <c r="P26" s="55">
        <f t="shared" si="2"/>
        <v>0.89473684210526316</v>
      </c>
      <c r="Q26" s="53"/>
      <c r="R26" s="395">
        <v>1</v>
      </c>
      <c r="S26" s="395"/>
      <c r="T26" s="56">
        <f t="shared" si="3"/>
        <v>0.89473684210526316</v>
      </c>
      <c r="U26" s="53"/>
      <c r="V26" s="395">
        <v>2</v>
      </c>
      <c r="W26" s="395"/>
      <c r="X26" s="55">
        <f t="shared" si="4"/>
        <v>1.5789473684210527</v>
      </c>
      <c r="Y26" s="57"/>
      <c r="Z26" s="24">
        <f t="shared" si="5"/>
        <v>6</v>
      </c>
      <c r="AA26" s="58"/>
      <c r="AB26" s="368">
        <f t="shared" si="6"/>
        <v>184</v>
      </c>
      <c r="AC26" s="368"/>
      <c r="AD26" s="38"/>
      <c r="AE26" s="27"/>
      <c r="AF26" s="49"/>
      <c r="AG26" s="29"/>
    </row>
    <row r="27" spans="1:35" ht="24.9" customHeight="1" thickBot="1">
      <c r="A27"/>
      <c r="B27" s="236">
        <v>13</v>
      </c>
      <c r="C27" s="327" t="s">
        <v>148</v>
      </c>
      <c r="D27" s="59"/>
      <c r="E27" s="44"/>
      <c r="F27" s="613">
        <v>1</v>
      </c>
      <c r="G27" s="614"/>
      <c r="H27" s="60">
        <f t="shared" si="0"/>
        <v>1</v>
      </c>
      <c r="I27" s="20"/>
      <c r="J27" s="613">
        <v>1</v>
      </c>
      <c r="K27" s="614"/>
      <c r="L27" s="61">
        <f t="shared" si="1"/>
        <v>1</v>
      </c>
      <c r="M27" s="22"/>
      <c r="N27" s="613">
        <v>1</v>
      </c>
      <c r="O27" s="614"/>
      <c r="P27" s="62">
        <f t="shared" si="2"/>
        <v>0.89473684210526316</v>
      </c>
      <c r="Q27" s="20"/>
      <c r="R27" s="613"/>
      <c r="S27" s="615"/>
      <c r="T27" s="63">
        <f t="shared" si="3"/>
        <v>0</v>
      </c>
      <c r="U27" s="20"/>
      <c r="V27" s="613"/>
      <c r="W27" s="614"/>
      <c r="X27" s="62">
        <f t="shared" si="4"/>
        <v>0</v>
      </c>
      <c r="Y27" s="64"/>
      <c r="Z27" s="24">
        <f t="shared" si="5"/>
        <v>3</v>
      </c>
      <c r="AA27" s="65"/>
      <c r="AB27" s="368">
        <f t="shared" si="6"/>
        <v>98</v>
      </c>
      <c r="AC27" s="368"/>
      <c r="AD27" s="38"/>
      <c r="AE27" s="27"/>
      <c r="AF27" s="41"/>
      <c r="AG27" s="66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3594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71</v>
      </c>
      <c r="M32" s="86"/>
      <c r="N32" s="278">
        <v>22</v>
      </c>
      <c r="O32" s="334"/>
      <c r="P32" s="278" t="s">
        <v>71</v>
      </c>
      <c r="Q32" s="268"/>
      <c r="R32" s="278">
        <v>20</v>
      </c>
      <c r="S32" s="334" t="s">
        <v>69</v>
      </c>
      <c r="T32" s="278" t="s">
        <v>67</v>
      </c>
      <c r="U32" s="268"/>
      <c r="V32" s="278">
        <v>18</v>
      </c>
      <c r="W32" s="334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127</v>
      </c>
      <c r="AF33" s="413"/>
      <c r="AG33" s="343" t="s">
        <v>128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129</v>
      </c>
      <c r="D35" s="429"/>
      <c r="E35" s="112"/>
      <c r="F35" s="430">
        <v>1</v>
      </c>
      <c r="G35" s="431"/>
      <c r="H35" s="223">
        <f t="shared" ref="H35:H40" si="7">((F35)*(F$10/AE$1))</f>
        <v>1</v>
      </c>
      <c r="I35" s="113"/>
      <c r="J35" s="430">
        <v>1</v>
      </c>
      <c r="K35" s="431"/>
      <c r="L35" s="223">
        <f t="shared" ref="L35:L40" si="8">(J35)*(J$10/AE$1)</f>
        <v>1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2</v>
      </c>
      <c r="AA35" s="96"/>
      <c r="AB35" s="418">
        <f>F35*F$8+J35*J$8+N35*N$8+R35*R$8+V35*V$8</f>
        <v>68</v>
      </c>
      <c r="AC35" s="419"/>
      <c r="AD35" s="115"/>
      <c r="AE35" s="269">
        <f>AB35</f>
        <v>68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131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7">
        <f>F36+J36+N36+R36+V36</f>
        <v>2</v>
      </c>
      <c r="AA36" s="79"/>
      <c r="AB36" s="418">
        <f t="shared" ref="AB36:AB40" si="12">F36*F$8+J36*J$8+N36*N$8+R36*R$8+V36*V$8</f>
        <v>68</v>
      </c>
      <c r="AC36" s="419"/>
      <c r="AD36" s="115"/>
      <c r="AE36" s="269">
        <f t="shared" ref="AE36:AE38" si="13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132</v>
      </c>
      <c r="D37" s="421"/>
      <c r="E37" s="112"/>
      <c r="F37" s="422">
        <v>4</v>
      </c>
      <c r="G37" s="423"/>
      <c r="H37" s="231">
        <f t="shared" si="7"/>
        <v>4</v>
      </c>
      <c r="I37" s="73"/>
      <c r="J37" s="422">
        <v>4</v>
      </c>
      <c r="K37" s="423"/>
      <c r="L37" s="231">
        <f t="shared" si="8"/>
        <v>4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7">
        <f>F37+J37+N37+R37+V37</f>
        <v>8</v>
      </c>
      <c r="AA37" s="79"/>
      <c r="AB37" s="418">
        <f t="shared" si="12"/>
        <v>272</v>
      </c>
      <c r="AC37" s="419"/>
      <c r="AD37" s="115"/>
      <c r="AE37" s="269">
        <f t="shared" si="13"/>
        <v>272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99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/>
      <c r="S38" s="441"/>
      <c r="T38" s="231">
        <f t="shared" si="10"/>
        <v>0</v>
      </c>
      <c r="U38" s="73"/>
      <c r="V38" s="426"/>
      <c r="W38" s="427"/>
      <c r="X38" s="225">
        <f t="shared" si="11"/>
        <v>0</v>
      </c>
      <c r="Y38" s="79"/>
      <c r="Z38" s="227">
        <f>F38+J38+N38+R38+V38/2</f>
        <v>1</v>
      </c>
      <c r="AA38" s="79"/>
      <c r="AB38" s="418">
        <f t="shared" si="12"/>
        <v>30</v>
      </c>
      <c r="AC38" s="419"/>
      <c r="AD38" s="115"/>
      <c r="AE38" s="229">
        <f t="shared" si="13"/>
        <v>30</v>
      </c>
      <c r="AF38" s="2"/>
      <c r="AG38" s="230"/>
      <c r="AH38" s="208"/>
      <c r="AI38" s="208"/>
    </row>
    <row r="39" spans="1:35" ht="24.9" customHeight="1">
      <c r="A39" s="116"/>
      <c r="B39" s="236">
        <v>21</v>
      </c>
      <c r="C39" s="444" t="s">
        <v>40</v>
      </c>
      <c r="D39" s="445"/>
      <c r="E39" s="112"/>
      <c r="F39" s="280"/>
      <c r="G39" s="281"/>
      <c r="H39" s="233">
        <f t="shared" si="7"/>
        <v>0</v>
      </c>
      <c r="I39" s="73"/>
      <c r="J39" s="446"/>
      <c r="K39" s="447"/>
      <c r="L39" s="231">
        <f t="shared" si="8"/>
        <v>0</v>
      </c>
      <c r="M39" s="74"/>
      <c r="N39" s="446"/>
      <c r="O39" s="447"/>
      <c r="P39" s="231">
        <f t="shared" si="9"/>
        <v>0</v>
      </c>
      <c r="Q39" s="73"/>
      <c r="R39" s="446">
        <v>1</v>
      </c>
      <c r="S39" s="447"/>
      <c r="T39" s="231">
        <f t="shared" si="10"/>
        <v>0.89473684210526316</v>
      </c>
      <c r="U39" s="73"/>
      <c r="V39" s="426"/>
      <c r="W39" s="427"/>
      <c r="X39" s="225"/>
      <c r="Y39" s="79"/>
      <c r="Z39" s="227">
        <f>F39+J39+N39+R39+V39/2</f>
        <v>1</v>
      </c>
      <c r="AA39" s="79"/>
      <c r="AB39" s="418">
        <f t="shared" si="12"/>
        <v>30</v>
      </c>
      <c r="AC39" s="419"/>
      <c r="AD39" s="115"/>
      <c r="AE39" s="229"/>
      <c r="AF39" s="2"/>
      <c r="AG39" s="230">
        <f t="shared" ref="AG39:AG40" si="14">AB39</f>
        <v>30</v>
      </c>
      <c r="AH39" s="208"/>
      <c r="AI39" s="208"/>
    </row>
    <row r="40" spans="1:35" ht="24.9" customHeight="1">
      <c r="A40" s="116"/>
      <c r="B40" s="70">
        <v>22</v>
      </c>
      <c r="C40" s="420" t="s">
        <v>130</v>
      </c>
      <c r="D40" s="421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3</v>
      </c>
      <c r="O40" s="441"/>
      <c r="P40" s="231">
        <f t="shared" si="9"/>
        <v>2.6842105263157894</v>
      </c>
      <c r="Q40" s="73"/>
      <c r="R40" s="440">
        <v>4</v>
      </c>
      <c r="S40" s="441"/>
      <c r="T40" s="231">
        <f t="shared" si="10"/>
        <v>3.5789473684210527</v>
      </c>
      <c r="U40" s="73"/>
      <c r="V40" s="455"/>
      <c r="W40" s="456"/>
      <c r="X40" s="237"/>
      <c r="Y40" s="79"/>
      <c r="Z40" s="238">
        <f>F40+J40+N40+R40+V40</f>
        <v>7</v>
      </c>
      <c r="AA40" s="79"/>
      <c r="AB40" s="418">
        <f t="shared" si="12"/>
        <v>210</v>
      </c>
      <c r="AC40" s="419"/>
      <c r="AD40" s="115"/>
      <c r="AE40" s="229"/>
      <c r="AF40" s="2"/>
      <c r="AG40" s="230">
        <f t="shared" si="14"/>
        <v>210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6</v>
      </c>
      <c r="G41" s="417"/>
      <c r="H41" s="119"/>
      <c r="I41" s="77"/>
      <c r="J41" s="417">
        <f>SUM(J35:J40)</f>
        <v>6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21</v>
      </c>
      <c r="AA41" s="79"/>
      <c r="AB41" s="402">
        <f>SUM(AB35:AC40)</f>
        <v>678</v>
      </c>
      <c r="AC41" s="454"/>
      <c r="AD41" s="115"/>
      <c r="AE41" s="121">
        <f>SUM(AE35:AE40)</f>
        <v>438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133</v>
      </c>
      <c r="D44" s="527"/>
      <c r="E44" s="129"/>
      <c r="F44" s="528">
        <v>3</v>
      </c>
      <c r="G44" s="529"/>
      <c r="H44" s="240">
        <f t="shared" ref="H44:H45" si="15">((F44)*(F$10/AE$1))</f>
        <v>3</v>
      </c>
      <c r="I44" s="73"/>
      <c r="J44" s="528">
        <v>3</v>
      </c>
      <c r="K44" s="529"/>
      <c r="L44" s="240">
        <f t="shared" ref="L44:L45" si="16">(J44)*(J$10/AE$1)</f>
        <v>3</v>
      </c>
      <c r="M44" s="84"/>
      <c r="N44" s="528">
        <v>4</v>
      </c>
      <c r="O44" s="529"/>
      <c r="P44" s="241">
        <f t="shared" ref="P44:P45" si="17">N44*(N$10/AE$1)</f>
        <v>3.5789473684210527</v>
      </c>
      <c r="Q44" s="84"/>
      <c r="R44" s="528">
        <v>4</v>
      </c>
      <c r="S44" s="529"/>
      <c r="T44" s="130">
        <f>R44*(R$10/AE$1)</f>
        <v>3.5789473684210527</v>
      </c>
      <c r="U44" s="84"/>
      <c r="V44" s="525"/>
      <c r="W44" s="525"/>
      <c r="X44" s="131">
        <f>V44*(V$10/AE$1)</f>
        <v>0</v>
      </c>
      <c r="Y44" s="84"/>
      <c r="Z44" s="242">
        <f>F44+J44+N44+R44+V44</f>
        <v>14</v>
      </c>
      <c r="AA44" s="79"/>
      <c r="AB44" s="418">
        <f>F44*F$8+J44*J$8+N44*N$8+R44*R$8+V44*V$8</f>
        <v>444</v>
      </c>
      <c r="AC44" s="419"/>
      <c r="AD44" s="115"/>
      <c r="AE44" s="243">
        <f>F44*F$8+J44*J$8+N44*N$8+R44*R$8</f>
        <v>444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134</v>
      </c>
      <c r="D45" s="260"/>
      <c r="E45" s="129"/>
      <c r="F45" s="467">
        <v>2</v>
      </c>
      <c r="G45" s="468"/>
      <c r="H45" s="251">
        <f t="shared" si="15"/>
        <v>2</v>
      </c>
      <c r="I45" s="73"/>
      <c r="J45" s="467">
        <v>4</v>
      </c>
      <c r="K45" s="468"/>
      <c r="L45" s="252">
        <f t="shared" si="16"/>
        <v>4</v>
      </c>
      <c r="M45" s="84"/>
      <c r="N45" s="467">
        <v>4</v>
      </c>
      <c r="O45" s="468"/>
      <c r="P45" s="249">
        <f t="shared" si="17"/>
        <v>3.5789473684210527</v>
      </c>
      <c r="Q45" s="84"/>
      <c r="R45" s="467">
        <v>4</v>
      </c>
      <c r="S45" s="468"/>
      <c r="T45" s="249">
        <f>R45*(R$10/AE$1)</f>
        <v>3.5789473684210527</v>
      </c>
      <c r="U45" s="84"/>
      <c r="V45" s="391"/>
      <c r="W45" s="391"/>
      <c r="X45" s="132">
        <f>V45*(V$10/AE$1)</f>
        <v>0</v>
      </c>
      <c r="Y45" s="84"/>
      <c r="Z45" s="48">
        <f>J45+N45+R45+V45</f>
        <v>12</v>
      </c>
      <c r="AA45" s="79"/>
      <c r="AB45" s="418">
        <f t="shared" ref="AB45:AB46" si="18">F45*F$8+J45*J$8+N45*N$8+R45*R$8+V45*V$8</f>
        <v>444</v>
      </c>
      <c r="AC45" s="419"/>
      <c r="AD45" s="115"/>
      <c r="AE45" s="253"/>
      <c r="AF45" s="2"/>
      <c r="AG45" s="254">
        <f>F45*F8+J45*J8+N45*N8+R45*R8</f>
        <v>444</v>
      </c>
      <c r="AH45" s="208"/>
      <c r="AI45" s="208"/>
    </row>
    <row r="46" spans="1:35" ht="24.9" customHeight="1">
      <c r="A46"/>
      <c r="B46" s="258">
        <v>28</v>
      </c>
      <c r="C46" s="476" t="s">
        <v>172</v>
      </c>
      <c r="D46" s="477"/>
      <c r="E46" s="136"/>
      <c r="F46" s="478"/>
      <c r="G46" s="479"/>
      <c r="H46" s="137">
        <f>(F46)*(F$10/AE$1)</f>
        <v>0</v>
      </c>
      <c r="I46" s="20"/>
      <c r="J46" s="478"/>
      <c r="K46" s="479"/>
      <c r="L46" s="137">
        <f>J46*(J$10/AE$1)</f>
        <v>0</v>
      </c>
      <c r="M46" s="22"/>
      <c r="N46" s="422"/>
      <c r="O46" s="423"/>
      <c r="P46" s="47">
        <f>N46*(N$10/AE$1)</f>
        <v>0</v>
      </c>
      <c r="Q46" s="20"/>
      <c r="R46" s="422"/>
      <c r="S46" s="423"/>
      <c r="T46" s="45">
        <f>R46*(R$10/AE$1)</f>
        <v>0</v>
      </c>
      <c r="U46" s="20"/>
      <c r="V46" s="480">
        <v>7</v>
      </c>
      <c r="W46" s="481"/>
      <c r="X46" s="249">
        <f>V46*(V$10/AE$1)</f>
        <v>5.5263157894736841</v>
      </c>
      <c r="Y46" s="134"/>
      <c r="Z46" s="37">
        <v>7</v>
      </c>
      <c r="AA46" s="135"/>
      <c r="AB46" s="418">
        <f t="shared" si="18"/>
        <v>196</v>
      </c>
      <c r="AC46" s="419"/>
      <c r="AD46" s="115"/>
      <c r="AE46" s="473" t="s">
        <v>42</v>
      </c>
      <c r="AF46" s="474"/>
      <c r="AG46" s="475"/>
      <c r="AH46" s="208"/>
      <c r="AI46" s="208"/>
    </row>
    <row r="47" spans="1:35" ht="24.9" customHeight="1">
      <c r="A47"/>
      <c r="B47" s="450" t="s">
        <v>43</v>
      </c>
      <c r="C47" s="450"/>
      <c r="D47" s="451"/>
      <c r="E47" s="118"/>
      <c r="F47" s="416">
        <f>SUM(F44:G46)</f>
        <v>5</v>
      </c>
      <c r="G47" s="417"/>
      <c r="H47" s="76"/>
      <c r="I47" s="77"/>
      <c r="J47" s="417">
        <f>SUM(J44:K46)</f>
        <v>7</v>
      </c>
      <c r="K47" s="417"/>
      <c r="L47" s="78"/>
      <c r="M47" s="79"/>
      <c r="N47" s="417">
        <f>SUM(N44:O46)</f>
        <v>8</v>
      </c>
      <c r="O47" s="417"/>
      <c r="P47" s="78"/>
      <c r="Q47" s="79"/>
      <c r="R47" s="417">
        <f>SUM(R44:S46)</f>
        <v>8</v>
      </c>
      <c r="S47" s="417"/>
      <c r="T47" s="78"/>
      <c r="U47" s="79"/>
      <c r="V47" s="452">
        <v>7</v>
      </c>
      <c r="W47" s="453"/>
      <c r="X47" s="78"/>
      <c r="Y47" s="94"/>
      <c r="Z47" s="82">
        <f>SUM(Z44:Z46)</f>
        <v>33</v>
      </c>
      <c r="AA47" s="93"/>
      <c r="AB47" s="402">
        <f>SUM(AB44:AC46)</f>
        <v>1084</v>
      </c>
      <c r="AC47" s="454"/>
      <c r="AD47" s="115"/>
      <c r="AE47" s="121">
        <f>SUM(AE44:AE46)</f>
        <v>444</v>
      </c>
      <c r="AF47" s="122"/>
      <c r="AG47" s="123">
        <f>SUM(AG44:AG46)</f>
        <v>444</v>
      </c>
      <c r="AH47" s="208"/>
      <c r="AI47" s="208"/>
    </row>
    <row r="48" spans="1:35" ht="18">
      <c r="A48"/>
      <c r="B48" s="138"/>
      <c r="C48" s="138"/>
      <c r="D48" s="138"/>
      <c r="E48" s="125"/>
      <c r="F48" s="139">
        <f>F41+F47</f>
        <v>11</v>
      </c>
      <c r="G48" s="139"/>
      <c r="H48" s="140"/>
      <c r="I48" s="140"/>
      <c r="J48" s="139">
        <f>J41+J47</f>
        <v>13</v>
      </c>
      <c r="K48" s="139"/>
      <c r="L48" s="140"/>
      <c r="M48" s="140"/>
      <c r="N48" s="139">
        <f>N41+N47</f>
        <v>12</v>
      </c>
      <c r="O48" s="139"/>
      <c r="P48" s="140"/>
      <c r="Q48" s="140"/>
      <c r="R48" s="139">
        <f>R41+R47</f>
        <v>13</v>
      </c>
      <c r="S48" s="139"/>
      <c r="T48" s="140"/>
      <c r="U48" s="140"/>
      <c r="V48" s="139" t="e">
        <f ca="1">V41+V47</f>
        <v>#REF!</v>
      </c>
      <c r="W48" s="139"/>
      <c r="X48" s="140"/>
      <c r="Y48" s="140"/>
      <c r="Z48" s="139" t="e">
        <f ca="1">SUM(F48:X48)</f>
        <v>#REF!</v>
      </c>
      <c r="AA48" s="79"/>
      <c r="AB48" s="141"/>
      <c r="AC48" s="141"/>
      <c r="AD48" s="115"/>
      <c r="AE48" s="2"/>
      <c r="AF48" s="2"/>
      <c r="AG48" s="142"/>
      <c r="AH48" s="208"/>
      <c r="AI48" s="208"/>
    </row>
    <row r="49" spans="1:35" ht="19.5" customHeight="1" thickBot="1">
      <c r="A49"/>
      <c r="B49" s="489" t="s">
        <v>44</v>
      </c>
      <c r="C49" s="489"/>
      <c r="D49" s="490"/>
      <c r="E49" s="143"/>
      <c r="F49" s="491">
        <f>F41+F47</f>
        <v>11</v>
      </c>
      <c r="G49" s="492"/>
      <c r="H49" s="93"/>
      <c r="I49" s="79"/>
      <c r="J49" s="492">
        <f>J41+J47</f>
        <v>13</v>
      </c>
      <c r="K49" s="492"/>
      <c r="L49" s="93"/>
      <c r="M49" s="79"/>
      <c r="N49" s="492">
        <f>N41+N47</f>
        <v>12</v>
      </c>
      <c r="O49" s="492"/>
      <c r="P49" s="93"/>
      <c r="Q49" s="79"/>
      <c r="R49" s="492">
        <f>R41+R47</f>
        <v>13</v>
      </c>
      <c r="S49" s="492"/>
      <c r="T49" s="93"/>
      <c r="U49" s="79"/>
      <c r="V49" s="492">
        <f>V47</f>
        <v>7</v>
      </c>
      <c r="W49" s="492"/>
      <c r="X49" s="93"/>
      <c r="Y49" s="94"/>
      <c r="Z49" s="95">
        <f>F49+J49+N49+R49+V49</f>
        <v>56</v>
      </c>
      <c r="AA49" s="93"/>
      <c r="AB49" s="486">
        <f>AB41+AB47</f>
        <v>1762</v>
      </c>
      <c r="AC49" s="487"/>
      <c r="AD49" s="115"/>
      <c r="AE49" s="144">
        <f>AE41+AE47</f>
        <v>882</v>
      </c>
      <c r="AF49" s="145"/>
      <c r="AG49" s="146">
        <f>AG41+AG47</f>
        <v>684</v>
      </c>
      <c r="AH49" s="208"/>
      <c r="AI49" s="208"/>
    </row>
    <row r="50" spans="1:35" ht="15" customHeight="1">
      <c r="A50"/>
      <c r="B50" s="84"/>
      <c r="C50" s="488"/>
      <c r="D50" s="488"/>
      <c r="E50" s="147"/>
      <c r="F50" s="411">
        <v>11</v>
      </c>
      <c r="G50" s="411"/>
      <c r="H50" s="125"/>
      <c r="I50" s="125"/>
      <c r="J50" s="411">
        <v>13</v>
      </c>
      <c r="K50" s="411"/>
      <c r="L50" s="125"/>
      <c r="M50" s="125"/>
      <c r="N50" s="411">
        <v>12</v>
      </c>
      <c r="O50" s="411"/>
      <c r="P50" s="125"/>
      <c r="Q50" s="125"/>
      <c r="R50" s="411">
        <v>13</v>
      </c>
      <c r="S50" s="411"/>
      <c r="T50" s="125"/>
      <c r="U50" s="125"/>
      <c r="V50" s="411">
        <v>7</v>
      </c>
      <c r="W50" s="411"/>
      <c r="X50" s="79"/>
      <c r="Y50" s="79"/>
      <c r="Z50" s="148">
        <f>SUM(F50:W50)</f>
        <v>56</v>
      </c>
      <c r="AA50" s="79"/>
      <c r="AB50" s="88"/>
      <c r="AC50" s="88"/>
      <c r="AD50" s="89"/>
      <c r="AE50" s="149">
        <v>765</v>
      </c>
      <c r="AF50" s="2"/>
      <c r="AG50" s="149">
        <v>615</v>
      </c>
      <c r="AH50" s="208"/>
      <c r="AI50" s="208"/>
    </row>
    <row r="51" spans="1:35" ht="18">
      <c r="A51"/>
      <c r="B51" s="150"/>
      <c r="C51" s="150"/>
      <c r="D51" s="151" t="s">
        <v>45</v>
      </c>
      <c r="E51" s="152"/>
      <c r="F51" s="482">
        <v>8</v>
      </c>
      <c r="G51" s="482"/>
      <c r="H51" s="153"/>
      <c r="I51" s="153"/>
      <c r="J51" s="482">
        <v>11</v>
      </c>
      <c r="K51" s="482"/>
      <c r="L51" s="153"/>
      <c r="M51" s="153"/>
      <c r="N51" s="482">
        <v>13</v>
      </c>
      <c r="O51" s="482"/>
      <c r="P51" s="153"/>
      <c r="Q51" s="153"/>
      <c r="R51" s="482">
        <v>12</v>
      </c>
      <c r="S51" s="482"/>
      <c r="T51" s="153"/>
      <c r="U51" s="153"/>
      <c r="V51" s="482">
        <v>7</v>
      </c>
      <c r="W51" s="482"/>
      <c r="X51" s="153"/>
      <c r="Y51" s="153"/>
      <c r="Z51" s="154">
        <f>SUM(F51:W51)</f>
        <v>51</v>
      </c>
      <c r="AA51" s="79"/>
      <c r="AB51" s="155"/>
      <c r="AC51" s="155"/>
      <c r="AD51" s="89"/>
      <c r="AE51" s="483">
        <f>AE49+AG49</f>
        <v>1566</v>
      </c>
      <c r="AF51" s="484"/>
      <c r="AG51" s="485"/>
      <c r="AH51" s="208"/>
      <c r="AI51" s="208"/>
    </row>
    <row r="52" spans="1:35" ht="16.5" customHeight="1">
      <c r="A52"/>
      <c r="B52" s="499" t="s">
        <v>46</v>
      </c>
      <c r="C52" s="499"/>
      <c r="D52" s="500"/>
      <c r="E52" s="143"/>
      <c r="F52" s="501">
        <f>F49+F31</f>
        <v>35</v>
      </c>
      <c r="G52" s="502"/>
      <c r="H52" s="156"/>
      <c r="I52" s="157"/>
      <c r="J52" s="502">
        <f>J49+J31</f>
        <v>36</v>
      </c>
      <c r="K52" s="502"/>
      <c r="L52" s="158"/>
      <c r="M52" s="157"/>
      <c r="N52" s="502">
        <f>N49+N31</f>
        <v>36</v>
      </c>
      <c r="O52" s="502"/>
      <c r="P52" s="156"/>
      <c r="Q52" s="157"/>
      <c r="R52" s="502">
        <f>R49+R31</f>
        <v>35</v>
      </c>
      <c r="S52" s="502"/>
      <c r="T52" s="156"/>
      <c r="U52" s="157"/>
      <c r="V52" s="502">
        <f>V49+V31</f>
        <v>29</v>
      </c>
      <c r="W52" s="502"/>
      <c r="X52" s="156"/>
      <c r="Y52" s="159"/>
      <c r="Z52" s="160">
        <f>Z49+Z31</f>
        <v>171</v>
      </c>
      <c r="AA52" s="156"/>
      <c r="AB52" s="493">
        <f>AB49+AB31</f>
        <v>5356</v>
      </c>
      <c r="AC52" s="493"/>
      <c r="AD52" s="161"/>
      <c r="AE52" s="494">
        <f>AE50+AG50</f>
        <v>1380</v>
      </c>
      <c r="AF52" s="495"/>
      <c r="AG52" s="496"/>
      <c r="AH52" s="208"/>
      <c r="AI52" s="208"/>
    </row>
    <row r="53" spans="1:35" ht="16.5" customHeight="1">
      <c r="A53"/>
      <c r="B53" s="497" t="s">
        <v>47</v>
      </c>
      <c r="C53" s="497"/>
      <c r="D53" s="497"/>
      <c r="E53" s="162"/>
      <c r="F53" s="497">
        <v>35</v>
      </c>
      <c r="G53" s="497"/>
      <c r="H53" s="163"/>
      <c r="I53" s="163"/>
      <c r="J53" s="497">
        <v>36</v>
      </c>
      <c r="K53" s="497"/>
      <c r="L53" s="163"/>
      <c r="M53" s="163"/>
      <c r="N53" s="497">
        <v>36</v>
      </c>
      <c r="O53" s="497"/>
      <c r="P53" s="163"/>
      <c r="Q53" s="163"/>
      <c r="R53" s="497">
        <v>35</v>
      </c>
      <c r="S53" s="497"/>
      <c r="T53" s="163"/>
      <c r="U53" s="163"/>
      <c r="V53" s="497">
        <v>29</v>
      </c>
      <c r="W53" s="497"/>
      <c r="X53" s="163"/>
      <c r="Y53" s="164"/>
      <c r="Z53" s="165">
        <f>SUM(F53:V53)</f>
        <v>171</v>
      </c>
      <c r="AA53" s="166"/>
      <c r="AB53" s="498"/>
      <c r="AC53" s="498"/>
      <c r="AD53" s="167"/>
      <c r="AE53" s="168"/>
      <c r="AF53" s="169"/>
      <c r="AG53" s="170"/>
      <c r="AH53" s="208"/>
      <c r="AI53" s="208"/>
    </row>
    <row r="54" spans="1:35" ht="16.5" customHeight="1">
      <c r="A54"/>
      <c r="B54" s="171"/>
      <c r="C54" s="171"/>
      <c r="D54" s="171"/>
      <c r="E54" s="171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86"/>
      <c r="Z54" s="148"/>
      <c r="AA54" s="125"/>
      <c r="AB54" s="167"/>
      <c r="AC54" s="167"/>
      <c r="AD54" s="167"/>
      <c r="AE54" s="66"/>
      <c r="AF54" s="66"/>
      <c r="AG54" s="66"/>
      <c r="AH54" s="208"/>
      <c r="AI54" s="208"/>
    </row>
    <row r="55" spans="1:35" ht="15.75" customHeight="1">
      <c r="A55"/>
      <c r="B55" s="512" t="s">
        <v>48</v>
      </c>
      <c r="C55" s="512"/>
      <c r="D55" s="172"/>
      <c r="E55" s="33"/>
      <c r="F55" s="513">
        <v>2</v>
      </c>
      <c r="G55" s="514"/>
      <c r="H55" s="173">
        <v>2</v>
      </c>
      <c r="I55" s="134"/>
      <c r="J55" s="514">
        <v>2</v>
      </c>
      <c r="K55" s="514"/>
      <c r="L55" s="173">
        <v>2</v>
      </c>
      <c r="M55" s="134"/>
      <c r="N55" s="514">
        <v>2</v>
      </c>
      <c r="O55" s="514"/>
      <c r="P55" s="173">
        <v>1.79</v>
      </c>
      <c r="Q55" s="174"/>
      <c r="R55" s="514">
        <v>2</v>
      </c>
      <c r="S55" s="514"/>
      <c r="T55" s="173">
        <v>2</v>
      </c>
      <c r="U55" s="175"/>
      <c r="V55" s="514">
        <v>2</v>
      </c>
      <c r="W55" s="514"/>
      <c r="X55" s="176">
        <f>(V55)*(V$10/AE$1)</f>
        <v>1.5789473684210527</v>
      </c>
      <c r="Y55" s="11"/>
      <c r="Z55" s="177">
        <v>10</v>
      </c>
      <c r="AA55" s="25"/>
      <c r="AB55" s="503">
        <v>300</v>
      </c>
      <c r="AC55" s="503"/>
      <c r="AD55" s="38"/>
      <c r="AE55" s="178"/>
      <c r="AF55" s="179"/>
      <c r="AG55" s="180"/>
      <c r="AH55" s="208"/>
      <c r="AI55" s="208"/>
    </row>
    <row r="56" spans="1:35" ht="19.5" customHeight="1">
      <c r="A56"/>
      <c r="B56" s="504" t="s">
        <v>49</v>
      </c>
      <c r="C56" s="504"/>
      <c r="D56" s="505"/>
      <c r="E56" s="181"/>
      <c r="F56" s="506" t="s">
        <v>50</v>
      </c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11"/>
      <c r="Z56" s="11"/>
      <c r="AA56" s="25"/>
      <c r="AB56" s="508">
        <v>10</v>
      </c>
      <c r="AC56" s="508"/>
      <c r="AD56" s="38"/>
      <c r="AE56" s="178"/>
      <c r="AF56" s="179"/>
      <c r="AG56" s="180"/>
      <c r="AH56" s="208"/>
      <c r="AI56" s="208"/>
    </row>
    <row r="57" spans="1:35" ht="17.399999999999999">
      <c r="A57"/>
      <c r="B57" s="509" t="s">
        <v>51</v>
      </c>
      <c r="C57" s="509"/>
      <c r="D57" s="72"/>
      <c r="E57" s="33"/>
      <c r="F57" s="510">
        <v>0.5</v>
      </c>
      <c r="G57" s="511"/>
      <c r="H57" s="182"/>
      <c r="I57" s="134"/>
      <c r="J57" s="511">
        <v>0.5</v>
      </c>
      <c r="K57" s="511"/>
      <c r="L57" s="182"/>
      <c r="M57" s="134"/>
      <c r="N57" s="511">
        <v>0.5</v>
      </c>
      <c r="O57" s="511"/>
      <c r="P57" s="182"/>
      <c r="Q57" s="134"/>
      <c r="R57" s="511"/>
      <c r="S57" s="511"/>
      <c r="T57" s="182"/>
      <c r="U57" s="134"/>
      <c r="V57" s="511"/>
      <c r="W57" s="511"/>
      <c r="X57" s="182"/>
      <c r="Y57" s="11"/>
      <c r="Z57" s="183">
        <v>1.5</v>
      </c>
      <c r="AA57" s="25"/>
      <c r="AB57" s="520">
        <v>45</v>
      </c>
      <c r="AC57" s="520"/>
      <c r="AD57" s="161"/>
      <c r="AE57" s="184"/>
      <c r="AF57" s="184"/>
      <c r="AG57" s="184"/>
      <c r="AH57" s="208"/>
      <c r="AI57" s="208"/>
    </row>
    <row r="58" spans="1:35" ht="18.75" customHeight="1">
      <c r="A58"/>
      <c r="B58" s="521" t="s">
        <v>52</v>
      </c>
      <c r="C58" s="521"/>
      <c r="D58" s="185"/>
      <c r="E58" s="186"/>
      <c r="F58" s="522">
        <f>F52+F55+F57</f>
        <v>37.5</v>
      </c>
      <c r="G58" s="522"/>
      <c r="H58" s="187"/>
      <c r="I58" s="134"/>
      <c r="J58" s="522">
        <f>J52+J55+J57</f>
        <v>38.5</v>
      </c>
      <c r="K58" s="522"/>
      <c r="L58" s="187"/>
      <c r="M58" s="134"/>
      <c r="N58" s="523">
        <f>N52+N55+N57</f>
        <v>38.5</v>
      </c>
      <c r="O58" s="523"/>
      <c r="P58" s="218"/>
      <c r="Q58" s="219"/>
      <c r="R58" s="523">
        <f>R52+R55+R57</f>
        <v>37</v>
      </c>
      <c r="S58" s="523"/>
      <c r="T58" s="188"/>
      <c r="U58" s="134"/>
      <c r="V58" s="522">
        <f>V52+V55+V57</f>
        <v>31</v>
      </c>
      <c r="W58" s="522"/>
      <c r="X58" s="187"/>
      <c r="Y58" s="189"/>
      <c r="Z58" s="190">
        <f>F58+J58+N58+R58+V58</f>
        <v>182.5</v>
      </c>
      <c r="AA58" s="25"/>
      <c r="AB58" s="524">
        <f>AB52+AB55+AB56+AB57</f>
        <v>5711</v>
      </c>
      <c r="AC58" s="524"/>
      <c r="AD58" s="38"/>
      <c r="AE58" s="2"/>
      <c r="AF58" s="2"/>
      <c r="AG58" s="2"/>
      <c r="AH58" s="208"/>
      <c r="AI58" s="208"/>
    </row>
    <row r="59" spans="1:35" ht="38.25" customHeight="1" thickBot="1">
      <c r="A59"/>
      <c r="B59" s="515" t="s">
        <v>66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7"/>
      <c r="Q59" s="220"/>
      <c r="R59" s="191"/>
      <c r="S59" s="191"/>
      <c r="T59" s="192"/>
      <c r="U59" s="191"/>
      <c r="V59" s="193"/>
      <c r="W59" s="193"/>
      <c r="X59" s="191"/>
      <c r="Y59" s="191"/>
      <c r="Z59" s="191"/>
      <c r="AA59" s="191"/>
      <c r="AB59" s="191"/>
      <c r="AC59" s="194"/>
      <c r="AD59" s="38"/>
      <c r="AE59" s="2"/>
      <c r="AF59" s="2"/>
      <c r="AG59" s="2"/>
      <c r="AH59" s="208"/>
      <c r="AI59" s="208"/>
    </row>
    <row r="60" spans="1:35" s="209" customFormat="1" ht="15.75" customHeight="1">
      <c r="A60"/>
      <c r="B60" s="195" t="s">
        <v>174</v>
      </c>
      <c r="C60" s="196"/>
      <c r="D60" s="196"/>
      <c r="E60" s="196"/>
      <c r="F60" s="84"/>
      <c r="G60" s="84"/>
      <c r="H60" s="196"/>
      <c r="I60" s="196"/>
      <c r="J60" s="84"/>
      <c r="K60" s="84"/>
      <c r="L60" s="196"/>
      <c r="M60" s="197"/>
      <c r="N60" s="198"/>
      <c r="O60" s="198"/>
      <c r="P60" s="200" t="s">
        <v>127</v>
      </c>
      <c r="Q60" s="221"/>
      <c r="R60" s="196"/>
      <c r="S60" s="196"/>
      <c r="T60" s="200" t="s">
        <v>128</v>
      </c>
      <c r="U60" s="196"/>
      <c r="V60" s="198"/>
      <c r="W60" s="84"/>
      <c r="X60" s="197"/>
      <c r="Y60" s="197"/>
      <c r="Z60" s="196"/>
      <c r="AA60" s="196"/>
      <c r="AB60" s="199"/>
      <c r="AC60" s="199"/>
      <c r="AD60" s="89"/>
      <c r="AE60" s="2"/>
      <c r="AF60" s="2"/>
      <c r="AG60" s="2"/>
    </row>
    <row r="61" spans="1:35" ht="9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6"/>
      <c r="N61" s="84"/>
      <c r="O61" s="84"/>
      <c r="P61" s="196"/>
      <c r="Q61" s="196"/>
      <c r="R61" s="196"/>
      <c r="S61" s="196"/>
      <c r="T61" s="196"/>
      <c r="U61" s="196"/>
      <c r="V61" s="84"/>
      <c r="W61" s="84"/>
      <c r="X61" s="196"/>
      <c r="Y61" s="196"/>
      <c r="Z61" s="196"/>
      <c r="AA61" s="196"/>
      <c r="AB61" s="199"/>
      <c r="AC61" s="199"/>
      <c r="AD61" s="89"/>
      <c r="AE61" s="2"/>
      <c r="AF61" s="2"/>
      <c r="AG61" s="2"/>
    </row>
    <row r="62" spans="1:35" ht="15.75" customHeight="1">
      <c r="A62"/>
      <c r="B62" s="518" t="s">
        <v>178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  <c r="V62" s="518"/>
      <c r="W62" s="518"/>
      <c r="X62" s="518"/>
      <c r="Y62" s="518"/>
      <c r="Z62" s="518"/>
      <c r="AA62" s="518"/>
      <c r="AB62" s="518"/>
      <c r="AC62" s="199"/>
      <c r="AD62" s="89"/>
      <c r="AE62" s="2"/>
      <c r="AF62" s="2"/>
      <c r="AG62" s="2"/>
    </row>
    <row r="63" spans="1:35" ht="17.399999999999999">
      <c r="A63"/>
      <c r="B63" s="275" t="s">
        <v>179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03"/>
      <c r="P63" s="201"/>
      <c r="Q63" s="201"/>
      <c r="R63" s="201"/>
      <c r="S63" s="201"/>
      <c r="T63" s="201"/>
      <c r="U63" s="201"/>
      <c r="V63" s="201"/>
      <c r="W63" s="20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5.6">
      <c r="A64"/>
      <c r="B64" s="205"/>
      <c r="C64" s="196"/>
      <c r="D64" s="196"/>
      <c r="E64" s="196"/>
      <c r="F64" s="84"/>
      <c r="G64" s="84"/>
      <c r="H64" s="196"/>
      <c r="I64" s="196"/>
      <c r="J64" s="84"/>
      <c r="K64" s="519" t="s">
        <v>53</v>
      </c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196"/>
      <c r="AA64" s="196"/>
      <c r="AB64" s="199"/>
      <c r="AC64" s="199"/>
      <c r="AD64" s="89"/>
      <c r="AE64" s="206"/>
      <c r="AF64" s="2"/>
      <c r="AG64" s="2"/>
    </row>
    <row r="65" spans="1:33" ht="15.6">
      <c r="A65"/>
      <c r="B65" s="207"/>
      <c r="C65" s="207"/>
      <c r="D65" s="207"/>
      <c r="E65" s="207"/>
      <c r="F65" s="207"/>
      <c r="G65" s="207"/>
      <c r="H65" s="207"/>
      <c r="I65" s="207"/>
      <c r="J65" s="207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196"/>
      <c r="AA65" s="196"/>
      <c r="AB65" s="199"/>
      <c r="AC65" s="199"/>
      <c r="AD65" s="89"/>
      <c r="AE65" s="206"/>
      <c r="AF65" s="2"/>
      <c r="AG65" s="2"/>
    </row>
  </sheetData>
  <mergeCells count="304">
    <mergeCell ref="C14:C15"/>
    <mergeCell ref="AD14:AD16"/>
    <mergeCell ref="B25:B26"/>
    <mergeCell ref="C25:C26"/>
    <mergeCell ref="B14:B15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V24:W24"/>
    <mergeCell ref="AB24:AC24"/>
    <mergeCell ref="F25:G25"/>
    <mergeCell ref="J25:K25"/>
    <mergeCell ref="N25:O25"/>
    <mergeCell ref="R25:S25"/>
    <mergeCell ref="V25:W25"/>
    <mergeCell ref="AB25:A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26:G26"/>
    <mergeCell ref="J26:K26"/>
    <mergeCell ref="N26:O26"/>
    <mergeCell ref="R26:S26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B31:D31"/>
    <mergeCell ref="F31:G31"/>
    <mergeCell ref="J31:K31"/>
    <mergeCell ref="N31:O31"/>
    <mergeCell ref="R31:S31"/>
    <mergeCell ref="V31:W31"/>
    <mergeCell ref="F33:G33"/>
    <mergeCell ref="N33:O33"/>
    <mergeCell ref="R33:S33"/>
    <mergeCell ref="V33:W33"/>
    <mergeCell ref="AE33:AF33"/>
    <mergeCell ref="B34:D34"/>
    <mergeCell ref="F34:G34"/>
    <mergeCell ref="J34:K34"/>
    <mergeCell ref="N34:O34"/>
    <mergeCell ref="R34:S34"/>
    <mergeCell ref="AB35:AC35"/>
    <mergeCell ref="C36:D36"/>
    <mergeCell ref="F36:G36"/>
    <mergeCell ref="J36:K36"/>
    <mergeCell ref="N36:O36"/>
    <mergeCell ref="R36:S36"/>
    <mergeCell ref="AB36:AC36"/>
    <mergeCell ref="V34:W34"/>
    <mergeCell ref="C35:D35"/>
    <mergeCell ref="F35:G35"/>
    <mergeCell ref="J35:K35"/>
    <mergeCell ref="N35:O35"/>
    <mergeCell ref="R35:S35"/>
    <mergeCell ref="V35:W35"/>
    <mergeCell ref="V36:W36"/>
    <mergeCell ref="AB37:AC37"/>
    <mergeCell ref="C38:D38"/>
    <mergeCell ref="F38:G38"/>
    <mergeCell ref="J38:K38"/>
    <mergeCell ref="N38:O38"/>
    <mergeCell ref="R38:S38"/>
    <mergeCell ref="AB38:AC38"/>
    <mergeCell ref="C37:D37"/>
    <mergeCell ref="F37:G37"/>
    <mergeCell ref="J37:K37"/>
    <mergeCell ref="N37:O37"/>
    <mergeCell ref="R37:S37"/>
    <mergeCell ref="V37:W37"/>
    <mergeCell ref="V38:W38"/>
    <mergeCell ref="AB39:AC39"/>
    <mergeCell ref="C40:D40"/>
    <mergeCell ref="F40:G40"/>
    <mergeCell ref="J40:K40"/>
    <mergeCell ref="N40:O40"/>
    <mergeCell ref="R40:S40"/>
    <mergeCell ref="V40:W40"/>
    <mergeCell ref="AB40:AC40"/>
    <mergeCell ref="C39:D39"/>
    <mergeCell ref="J39:K39"/>
    <mergeCell ref="N39:O39"/>
    <mergeCell ref="R39:S39"/>
    <mergeCell ref="V39:W39"/>
    <mergeCell ref="F45:G45"/>
    <mergeCell ref="J45:K45"/>
    <mergeCell ref="N45:O45"/>
    <mergeCell ref="R45:S45"/>
    <mergeCell ref="V45:W45"/>
    <mergeCell ref="AB45:AC45"/>
    <mergeCell ref="AB41:AC41"/>
    <mergeCell ref="B43:D43"/>
    <mergeCell ref="C44:D44"/>
    <mergeCell ref="F44:G44"/>
    <mergeCell ref="J44:K44"/>
    <mergeCell ref="N44:O44"/>
    <mergeCell ref="R44:S44"/>
    <mergeCell ref="V44:W44"/>
    <mergeCell ref="AB44:AC44"/>
    <mergeCell ref="B41:D41"/>
    <mergeCell ref="F41:G41"/>
    <mergeCell ref="J41:K41"/>
    <mergeCell ref="N41:O41"/>
    <mergeCell ref="R41:S41"/>
    <mergeCell ref="V41:W41"/>
    <mergeCell ref="AE46:AG46"/>
    <mergeCell ref="B47:D47"/>
    <mergeCell ref="F47:G47"/>
    <mergeCell ref="J47:K47"/>
    <mergeCell ref="N47:O47"/>
    <mergeCell ref="R47:S47"/>
    <mergeCell ref="V47:W47"/>
    <mergeCell ref="AB47:AC47"/>
    <mergeCell ref="C46:D46"/>
    <mergeCell ref="F46:G46"/>
    <mergeCell ref="J46:K46"/>
    <mergeCell ref="N46:O46"/>
    <mergeCell ref="R46:S46"/>
    <mergeCell ref="AB46:AC46"/>
    <mergeCell ref="V46:W46"/>
    <mergeCell ref="F51:G51"/>
    <mergeCell ref="J51:K51"/>
    <mergeCell ref="N51:O51"/>
    <mergeCell ref="R51:S51"/>
    <mergeCell ref="V51:W51"/>
    <mergeCell ref="AE51:AG51"/>
    <mergeCell ref="AB49:AC49"/>
    <mergeCell ref="C50:D50"/>
    <mergeCell ref="F50:G50"/>
    <mergeCell ref="J50:K50"/>
    <mergeCell ref="N50:O50"/>
    <mergeCell ref="R50:S50"/>
    <mergeCell ref="V50:W50"/>
    <mergeCell ref="B49:D49"/>
    <mergeCell ref="F49:G49"/>
    <mergeCell ref="J49:K49"/>
    <mergeCell ref="N49:O49"/>
    <mergeCell ref="R49:S49"/>
    <mergeCell ref="V49:W49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B52:D52"/>
    <mergeCell ref="F52:G52"/>
    <mergeCell ref="J52:K52"/>
    <mergeCell ref="N52:O52"/>
    <mergeCell ref="R52:S52"/>
    <mergeCell ref="V52:W52"/>
    <mergeCell ref="AB55:AC55"/>
    <mergeCell ref="B56:D56"/>
    <mergeCell ref="F56:X56"/>
    <mergeCell ref="AB56:AC56"/>
    <mergeCell ref="B57:C57"/>
    <mergeCell ref="F57:G57"/>
    <mergeCell ref="J57:K57"/>
    <mergeCell ref="N57:O57"/>
    <mergeCell ref="R57:S57"/>
    <mergeCell ref="V57:W57"/>
    <mergeCell ref="B55:C55"/>
    <mergeCell ref="F55:G55"/>
    <mergeCell ref="J55:K55"/>
    <mergeCell ref="N55:O55"/>
    <mergeCell ref="R55:S55"/>
    <mergeCell ref="V55:W55"/>
    <mergeCell ref="B59:P59"/>
    <mergeCell ref="K64:Y65"/>
    <mergeCell ref="AB57:AC57"/>
    <mergeCell ref="B58:C58"/>
    <mergeCell ref="F58:G58"/>
    <mergeCell ref="J58:K58"/>
    <mergeCell ref="N58:O58"/>
    <mergeCell ref="R58:S58"/>
    <mergeCell ref="V58:W58"/>
    <mergeCell ref="AB58:AC58"/>
    <mergeCell ref="B62:AB62"/>
  </mergeCells>
  <conditionalFormatting sqref="H13:H30 L13:L30 X13:X30 P13:P31 T13:T31 I30 Q30 U30">
    <cfRule type="cellIs" dxfId="46" priority="1" stopIfTrue="1" operator="equal">
      <formula>0</formula>
    </cfRule>
  </conditionalFormatting>
  <conditionalFormatting sqref="H33 Q33:Q40 U33:U40 I33:I45 H40 H42:H43 Q45 U45">
    <cfRule type="cellIs" dxfId="45" priority="12" stopIfTrue="1" operator="equal">
      <formula>0</formula>
    </cfRule>
  </conditionalFormatting>
  <conditionalFormatting sqref="H33:H40 H42:H46 L33:L40 P33:P40 T33:T46 X33:X46 L42:L46 P42:P46">
    <cfRule type="cellIs" dxfId="44" priority="13" stopIfTrue="1" operator="equal">
      <formula>0</formula>
    </cfRule>
  </conditionalFormatting>
  <conditionalFormatting sqref="H47">
    <cfRule type="cellIs" dxfId="43" priority="6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71"/>
  <sheetViews>
    <sheetView view="pageBreakPreview" zoomScaleNormal="70" zoomScaleSheetLayoutView="100" workbookViewId="0">
      <selection activeCell="R6" sqref="R6:T6"/>
    </sheetView>
  </sheetViews>
  <sheetFormatPr defaultColWidth="5.69921875" defaultRowHeight="14.4"/>
  <cols>
    <col min="1" max="1" width="5.69921875" style="208"/>
    <col min="2" max="2" width="5.69921875" style="215"/>
    <col min="3" max="3" width="43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109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363" t="s">
        <v>6</v>
      </c>
      <c r="K6" s="363"/>
      <c r="L6" s="363"/>
      <c r="M6" s="9"/>
      <c r="N6" s="531" t="s">
        <v>7</v>
      </c>
      <c r="O6" s="531"/>
      <c r="P6" s="531"/>
      <c r="Q6" s="9"/>
      <c r="R6" s="618" t="s">
        <v>8</v>
      </c>
      <c r="S6" s="618"/>
      <c r="T6" s="618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617">
        <v>2</v>
      </c>
      <c r="C14" s="616" t="s">
        <v>108</v>
      </c>
      <c r="D14" s="59" t="s">
        <v>25</v>
      </c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583"/>
      <c r="C15" s="379"/>
      <c r="D15" s="50" t="s">
        <v>26</v>
      </c>
      <c r="E15" s="33"/>
      <c r="F15" s="385"/>
      <c r="G15" s="380"/>
      <c r="H15" s="34"/>
      <c r="I15" s="20"/>
      <c r="J15" s="385">
        <v>1</v>
      </c>
      <c r="K15" s="380"/>
      <c r="L15" s="35"/>
      <c r="M15" s="22"/>
      <c r="N15" s="385">
        <v>1</v>
      </c>
      <c r="O15" s="380"/>
      <c r="P15" s="36"/>
      <c r="Q15" s="20"/>
      <c r="R15" s="386">
        <v>1</v>
      </c>
      <c r="S15" s="387"/>
      <c r="T15" s="36"/>
      <c r="U15" s="20"/>
      <c r="V15" s="386">
        <v>3</v>
      </c>
      <c r="W15" s="387"/>
      <c r="X15" s="36"/>
      <c r="Y15" s="11"/>
      <c r="Z15" s="24">
        <f t="shared" si="5"/>
        <v>6</v>
      </c>
      <c r="AA15" s="25"/>
      <c r="AB15" s="368">
        <f t="shared" si="6"/>
        <v>178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3</v>
      </c>
      <c r="C16" s="31" t="s">
        <v>16</v>
      </c>
      <c r="D16" s="32"/>
      <c r="E16" s="33"/>
      <c r="F16" s="380">
        <v>2</v>
      </c>
      <c r="G16" s="381"/>
      <c r="H16" s="34">
        <f t="shared" si="0"/>
        <v>2</v>
      </c>
      <c r="I16" s="20"/>
      <c r="J16" s="381">
        <v>2</v>
      </c>
      <c r="K16" s="381"/>
      <c r="L16" s="35">
        <f t="shared" si="1"/>
        <v>2</v>
      </c>
      <c r="M16" s="22"/>
      <c r="N16" s="381">
        <v>2</v>
      </c>
      <c r="O16" s="381"/>
      <c r="P16" s="36">
        <f t="shared" si="2"/>
        <v>1.7894736842105263</v>
      </c>
      <c r="Q16" s="20"/>
      <c r="R16" s="381">
        <v>1</v>
      </c>
      <c r="S16" s="381"/>
      <c r="T16" s="36">
        <f t="shared" si="3"/>
        <v>0.89473684210526316</v>
      </c>
      <c r="U16" s="20"/>
      <c r="V16" s="381">
        <v>1</v>
      </c>
      <c r="W16" s="381"/>
      <c r="X16" s="36">
        <f t="shared" si="4"/>
        <v>0.78947368421052633</v>
      </c>
      <c r="Y16" s="11"/>
      <c r="Z16" s="24">
        <f t="shared" si="5"/>
        <v>8</v>
      </c>
      <c r="AA16" s="25"/>
      <c r="AB16" s="368">
        <f t="shared" si="6"/>
        <v>254</v>
      </c>
      <c r="AC16" s="368"/>
      <c r="AD16" s="384"/>
      <c r="AE16" s="27"/>
      <c r="AF16" s="2"/>
      <c r="AG16" s="29"/>
    </row>
    <row r="17" spans="1:35" ht="24.9" customHeight="1" thickBot="1">
      <c r="A17"/>
      <c r="B17" s="30">
        <v>4</v>
      </c>
      <c r="C17" s="31" t="s">
        <v>54</v>
      </c>
      <c r="D17" s="32"/>
      <c r="E17" s="33"/>
      <c r="F17" s="380">
        <v>1</v>
      </c>
      <c r="G17" s="381"/>
      <c r="H17" s="34">
        <f t="shared" si="0"/>
        <v>1</v>
      </c>
      <c r="I17" s="20"/>
      <c r="J17" s="381"/>
      <c r="K17" s="381"/>
      <c r="L17" s="35">
        <f t="shared" si="1"/>
        <v>0</v>
      </c>
      <c r="M17" s="22"/>
      <c r="N17" s="381"/>
      <c r="O17" s="381"/>
      <c r="P17" s="36">
        <f t="shared" si="2"/>
        <v>0</v>
      </c>
      <c r="Q17" s="20"/>
      <c r="R17" s="381"/>
      <c r="S17" s="381"/>
      <c r="T17" s="34">
        <f t="shared" si="3"/>
        <v>0</v>
      </c>
      <c r="U17" s="20"/>
      <c r="V17" s="381"/>
      <c r="W17" s="381"/>
      <c r="X17" s="36">
        <f t="shared" si="4"/>
        <v>0</v>
      </c>
      <c r="Y17" s="11"/>
      <c r="Z17" s="24">
        <f t="shared" si="5"/>
        <v>1</v>
      </c>
      <c r="AA17" s="25"/>
      <c r="AB17" s="368">
        <f t="shared" si="6"/>
        <v>34</v>
      </c>
      <c r="AC17" s="368"/>
      <c r="AD17" s="38"/>
      <c r="AE17" s="27"/>
      <c r="AF17" s="2"/>
      <c r="AG17" s="29"/>
    </row>
    <row r="18" spans="1:35" ht="24.9" customHeight="1" thickBot="1">
      <c r="A18"/>
      <c r="B18" s="30">
        <v>5</v>
      </c>
      <c r="C18" s="39" t="s">
        <v>17</v>
      </c>
      <c r="D18" s="40"/>
      <c r="E18" s="18"/>
      <c r="F18" s="380">
        <v>2</v>
      </c>
      <c r="G18" s="381"/>
      <c r="H18" s="34">
        <f t="shared" si="0"/>
        <v>2</v>
      </c>
      <c r="I18" s="20"/>
      <c r="J18" s="381">
        <v>2</v>
      </c>
      <c r="K18" s="381"/>
      <c r="L18" s="35">
        <f t="shared" si="1"/>
        <v>2</v>
      </c>
      <c r="M18" s="22"/>
      <c r="N18" s="381">
        <v>2</v>
      </c>
      <c r="O18" s="381"/>
      <c r="P18" s="36">
        <f t="shared" si="2"/>
        <v>1.7894736842105263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8</v>
      </c>
      <c r="AA18" s="25"/>
      <c r="AB18" s="368">
        <f t="shared" si="6"/>
        <v>254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6</v>
      </c>
      <c r="C19" s="31" t="s">
        <v>18</v>
      </c>
      <c r="D19" s="32"/>
      <c r="E19" s="33"/>
      <c r="F19" s="380"/>
      <c r="G19" s="381"/>
      <c r="H19" s="34">
        <f t="shared" si="0"/>
        <v>0</v>
      </c>
      <c r="I19" s="20"/>
      <c r="J19" s="381"/>
      <c r="K19" s="381"/>
      <c r="L19" s="35">
        <f t="shared" si="1"/>
        <v>0</v>
      </c>
      <c r="M19" s="22"/>
      <c r="N19" s="381"/>
      <c r="O19" s="381"/>
      <c r="P19" s="36">
        <f t="shared" si="2"/>
        <v>0</v>
      </c>
      <c r="Q19" s="20"/>
      <c r="R19" s="381">
        <v>1</v>
      </c>
      <c r="S19" s="381"/>
      <c r="T19" s="36">
        <f t="shared" si="3"/>
        <v>0.89473684210526316</v>
      </c>
      <c r="U19" s="20"/>
      <c r="V19" s="381">
        <v>1</v>
      </c>
      <c r="W19" s="381"/>
      <c r="X19" s="36">
        <f t="shared" si="4"/>
        <v>0.78947368421052633</v>
      </c>
      <c r="Y19" s="11"/>
      <c r="Z19" s="24">
        <f t="shared" si="5"/>
        <v>2</v>
      </c>
      <c r="AA19" s="25"/>
      <c r="AB19" s="368">
        <f t="shared" si="6"/>
        <v>58</v>
      </c>
      <c r="AC19" s="368"/>
      <c r="AD19" s="38"/>
      <c r="AE19" s="27"/>
      <c r="AF19" s="2"/>
      <c r="AG19" s="29"/>
      <c r="AI19" s="213"/>
    </row>
    <row r="20" spans="1:35" ht="24.9" customHeight="1" thickBot="1">
      <c r="A20"/>
      <c r="B20" s="30">
        <v>7</v>
      </c>
      <c r="C20" s="31" t="s">
        <v>19</v>
      </c>
      <c r="D20" s="32"/>
      <c r="E20" s="33"/>
      <c r="F20" s="380"/>
      <c r="G20" s="381"/>
      <c r="H20" s="34">
        <f t="shared" si="0"/>
        <v>0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/>
      <c r="S20" s="381"/>
      <c r="T20" s="34">
        <f t="shared" si="3"/>
        <v>0</v>
      </c>
      <c r="U20" s="20"/>
      <c r="V20" s="381"/>
      <c r="W20" s="381"/>
      <c r="X20" s="36">
        <f t="shared" si="4"/>
        <v>0</v>
      </c>
      <c r="Y20" s="11"/>
      <c r="Z20" s="24">
        <f t="shared" si="5"/>
        <v>2</v>
      </c>
      <c r="AA20" s="25"/>
      <c r="AB20" s="368">
        <f t="shared" si="6"/>
        <v>64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8</v>
      </c>
      <c r="C21" s="39" t="s">
        <v>20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9</v>
      </c>
      <c r="C22" s="42" t="s">
        <v>21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10</v>
      </c>
      <c r="C23" s="39" t="s">
        <v>22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0">
        <v>11</v>
      </c>
      <c r="C24" s="39" t="s">
        <v>23</v>
      </c>
      <c r="D24" s="40"/>
      <c r="E24" s="18"/>
      <c r="F24" s="380">
        <v>1</v>
      </c>
      <c r="G24" s="381"/>
      <c r="H24" s="34">
        <f t="shared" si="0"/>
        <v>1</v>
      </c>
      <c r="I24" s="20"/>
      <c r="J24" s="381">
        <v>1</v>
      </c>
      <c r="K24" s="381"/>
      <c r="L24" s="35">
        <f t="shared" si="1"/>
        <v>1</v>
      </c>
      <c r="M24" s="22"/>
      <c r="N24" s="381">
        <v>1</v>
      </c>
      <c r="O24" s="381"/>
      <c r="P24" s="36">
        <f t="shared" si="2"/>
        <v>0.89473684210526316</v>
      </c>
      <c r="Q24" s="20"/>
      <c r="R24" s="381">
        <v>1</v>
      </c>
      <c r="S24" s="381"/>
      <c r="T24" s="36">
        <f t="shared" si="3"/>
        <v>0.89473684210526316</v>
      </c>
      <c r="U24" s="20"/>
      <c r="V24" s="381"/>
      <c r="W24" s="381"/>
      <c r="X24" s="36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2"/>
      <c r="AG24" s="29"/>
    </row>
    <row r="25" spans="1:35" ht="24.9" customHeight="1" thickBot="1">
      <c r="A25"/>
      <c r="B25" s="388">
        <v>12</v>
      </c>
      <c r="C25" s="389" t="s">
        <v>24</v>
      </c>
      <c r="D25" s="43" t="s">
        <v>25</v>
      </c>
      <c r="E25" s="44"/>
      <c r="F25" s="390">
        <v>2</v>
      </c>
      <c r="G25" s="391"/>
      <c r="H25" s="45">
        <f t="shared" si="0"/>
        <v>2</v>
      </c>
      <c r="I25" s="20"/>
      <c r="J25" s="391">
        <v>2</v>
      </c>
      <c r="K25" s="391"/>
      <c r="L25" s="46">
        <f t="shared" si="1"/>
        <v>2</v>
      </c>
      <c r="M25" s="20"/>
      <c r="N25" s="391">
        <v>3</v>
      </c>
      <c r="O25" s="391"/>
      <c r="P25" s="47">
        <f t="shared" si="2"/>
        <v>2.6842105263157894</v>
      </c>
      <c r="Q25" s="20"/>
      <c r="R25" s="391">
        <v>3</v>
      </c>
      <c r="S25" s="391"/>
      <c r="T25" s="47">
        <f t="shared" si="3"/>
        <v>2.6842105263157894</v>
      </c>
      <c r="U25" s="20"/>
      <c r="V25" s="392">
        <v>4</v>
      </c>
      <c r="W25" s="393"/>
      <c r="X25" s="133">
        <f t="shared" si="4"/>
        <v>3.1578947368421053</v>
      </c>
      <c r="Y25" s="11"/>
      <c r="Z25" s="24">
        <f t="shared" si="5"/>
        <v>14</v>
      </c>
      <c r="AA25" s="25"/>
      <c r="AB25" s="368">
        <f t="shared" si="6"/>
        <v>428</v>
      </c>
      <c r="AC25" s="368"/>
      <c r="AD25" s="38"/>
      <c r="AE25" s="27"/>
      <c r="AF25" s="49"/>
      <c r="AG25" s="29"/>
    </row>
    <row r="26" spans="1:35" ht="24.9" customHeight="1" thickBot="1">
      <c r="A26"/>
      <c r="B26" s="388"/>
      <c r="C26" s="389"/>
      <c r="D26" s="50" t="s">
        <v>26</v>
      </c>
      <c r="E26" s="51"/>
      <c r="F26" s="394">
        <v>1</v>
      </c>
      <c r="G26" s="395"/>
      <c r="H26" s="52">
        <f t="shared" si="0"/>
        <v>1</v>
      </c>
      <c r="I26" s="53"/>
      <c r="J26" s="395">
        <v>1</v>
      </c>
      <c r="K26" s="395"/>
      <c r="L26" s="54">
        <f t="shared" si="1"/>
        <v>1</v>
      </c>
      <c r="M26" s="53"/>
      <c r="N26" s="395">
        <v>1</v>
      </c>
      <c r="O26" s="395"/>
      <c r="P26" s="55">
        <f t="shared" si="2"/>
        <v>0.89473684210526316</v>
      </c>
      <c r="Q26" s="53"/>
      <c r="R26" s="395">
        <v>1</v>
      </c>
      <c r="S26" s="395"/>
      <c r="T26" s="56">
        <f t="shared" si="3"/>
        <v>0.89473684210526316</v>
      </c>
      <c r="U26" s="53"/>
      <c r="V26" s="396">
        <v>2</v>
      </c>
      <c r="W26" s="397"/>
      <c r="X26" s="55">
        <f t="shared" si="4"/>
        <v>1.5789473684210527</v>
      </c>
      <c r="Y26" s="57"/>
      <c r="Z26" s="24">
        <f t="shared" si="5"/>
        <v>6</v>
      </c>
      <c r="AA26" s="58"/>
      <c r="AB26" s="368">
        <f t="shared" si="6"/>
        <v>184</v>
      </c>
      <c r="AC26" s="368"/>
      <c r="AD26" s="38"/>
      <c r="AE26" s="27"/>
      <c r="AF26" s="49"/>
      <c r="AG26" s="29"/>
    </row>
    <row r="27" spans="1:35" ht="24.9" customHeight="1" thickBot="1">
      <c r="A27"/>
      <c r="B27" s="236">
        <v>13</v>
      </c>
      <c r="C27" s="327" t="s">
        <v>148</v>
      </c>
      <c r="D27" s="59"/>
      <c r="E27" s="44"/>
      <c r="F27" s="613">
        <v>1</v>
      </c>
      <c r="G27" s="614"/>
      <c r="H27" s="60">
        <f t="shared" si="0"/>
        <v>1</v>
      </c>
      <c r="I27" s="20"/>
      <c r="J27" s="613">
        <v>1</v>
      </c>
      <c r="K27" s="614"/>
      <c r="L27" s="61">
        <f t="shared" si="1"/>
        <v>1</v>
      </c>
      <c r="M27" s="22"/>
      <c r="N27" s="613">
        <v>1</v>
      </c>
      <c r="O27" s="614"/>
      <c r="P27" s="62">
        <f t="shared" si="2"/>
        <v>0.89473684210526316</v>
      </c>
      <c r="Q27" s="20"/>
      <c r="R27" s="623"/>
      <c r="S27" s="624"/>
      <c r="T27" s="333">
        <f t="shared" si="3"/>
        <v>0</v>
      </c>
      <c r="U27" s="20"/>
      <c r="V27" s="613"/>
      <c r="W27" s="614"/>
      <c r="X27" s="62">
        <f t="shared" si="4"/>
        <v>0</v>
      </c>
      <c r="Y27" s="64"/>
      <c r="Z27" s="24">
        <f t="shared" si="5"/>
        <v>3</v>
      </c>
      <c r="AA27" s="65"/>
      <c r="AB27" s="625">
        <f t="shared" si="6"/>
        <v>98</v>
      </c>
      <c r="AC27" s="626"/>
      <c r="AD27" s="38"/>
      <c r="AE27" s="27"/>
      <c r="AF27" s="41"/>
      <c r="AG27" s="66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548">
        <v>3</v>
      </c>
      <c r="S28" s="548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3594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71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334" t="s">
        <v>69</v>
      </c>
      <c r="T32" s="278" t="s">
        <v>67</v>
      </c>
      <c r="U32" s="268"/>
      <c r="V32" s="278">
        <v>18</v>
      </c>
      <c r="W32" s="334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110</v>
      </c>
      <c r="AF33" s="539"/>
      <c r="AG33" s="271" t="s">
        <v>111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112</v>
      </c>
      <c r="D35" s="429"/>
      <c r="E35" s="112"/>
      <c r="F35" s="430">
        <v>2</v>
      </c>
      <c r="G35" s="431"/>
      <c r="H35" s="223">
        <f t="shared" ref="H35:H42" si="7">(F35)*(F$10/AE$1)</f>
        <v>2</v>
      </c>
      <c r="I35" s="113"/>
      <c r="J35" s="430">
        <v>1</v>
      </c>
      <c r="K35" s="431"/>
      <c r="L35" s="223">
        <f t="shared" ref="L35:L42" si="8">J35*(J$10/AE$1)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R35*(R$10/AE$1)</f>
        <v>0</v>
      </c>
      <c r="U35" s="113"/>
      <c r="V35" s="548"/>
      <c r="W35" s="549"/>
      <c r="X35" s="224">
        <f t="shared" ref="X35:X40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113</v>
      </c>
      <c r="D36" s="421"/>
      <c r="E36" s="112"/>
      <c r="F36" s="422"/>
      <c r="G36" s="423"/>
      <c r="H36" s="231">
        <f t="shared" si="7"/>
        <v>0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2" si="12">F36+J36+N36+R36+V36</f>
        <v>2</v>
      </c>
      <c r="AA36" s="79"/>
      <c r="AB36" s="418">
        <f t="shared" ref="AB36:AB42" si="13">F36*F$8+J36*J$8+N36*N$8+R36*R$8+V36*V$8</f>
        <v>68</v>
      </c>
      <c r="AC36" s="419"/>
      <c r="AD36" s="115"/>
      <c r="AE36" s="228">
        <f t="shared" ref="AE36:AE39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114</v>
      </c>
      <c r="D37" s="421"/>
      <c r="E37" s="112"/>
      <c r="F37" s="555">
        <v>1</v>
      </c>
      <c r="G37" s="556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557"/>
      <c r="W37" s="558"/>
      <c r="X37" s="225">
        <f t="shared" si="11"/>
        <v>0</v>
      </c>
      <c r="Y37" s="79"/>
      <c r="Z37" s="226">
        <f t="shared" si="12"/>
        <v>2</v>
      </c>
      <c r="AA37" s="79"/>
      <c r="AB37" s="418">
        <f t="shared" si="13"/>
        <v>68</v>
      </c>
      <c r="AC37" s="419"/>
      <c r="AD37" s="115"/>
      <c r="AE37" s="228">
        <f t="shared" si="14"/>
        <v>68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115</v>
      </c>
      <c r="D38" s="421"/>
      <c r="E38" s="112"/>
      <c r="F38" s="553">
        <v>2</v>
      </c>
      <c r="G38" s="554"/>
      <c r="H38" s="231"/>
      <c r="I38" s="73"/>
      <c r="J38" s="424"/>
      <c r="K38" s="425"/>
      <c r="L38" s="231"/>
      <c r="M38" s="74"/>
      <c r="N38" s="424"/>
      <c r="O38" s="425"/>
      <c r="P38" s="231"/>
      <c r="Q38" s="73"/>
      <c r="R38" s="424"/>
      <c r="S38" s="425"/>
      <c r="T38" s="232"/>
      <c r="U38" s="73"/>
      <c r="V38" s="385"/>
      <c r="W38" s="552"/>
      <c r="X38" s="225"/>
      <c r="Y38" s="79"/>
      <c r="Z38" s="226">
        <f t="shared" si="12"/>
        <v>2</v>
      </c>
      <c r="AA38" s="79"/>
      <c r="AB38" s="418">
        <f t="shared" ref="AB38:AB40" si="15">F38*F$8+J38*J$8+N38*N$8+R38*R$8+V38*V$8</f>
        <v>68</v>
      </c>
      <c r="AC38" s="419"/>
      <c r="AD38" s="115"/>
      <c r="AE38" s="228">
        <f t="shared" si="14"/>
        <v>68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116</v>
      </c>
      <c r="D39" s="421"/>
      <c r="E39" s="112"/>
      <c r="F39" s="308"/>
      <c r="G39" s="309"/>
      <c r="H39" s="231"/>
      <c r="I39" s="73"/>
      <c r="J39" s="424">
        <v>2</v>
      </c>
      <c r="K39" s="425"/>
      <c r="L39" s="231"/>
      <c r="M39" s="74"/>
      <c r="N39" s="424"/>
      <c r="O39" s="425"/>
      <c r="P39" s="231"/>
      <c r="Q39" s="73"/>
      <c r="R39" s="424"/>
      <c r="S39" s="425"/>
      <c r="T39" s="232"/>
      <c r="U39" s="73"/>
      <c r="V39" s="385"/>
      <c r="W39" s="552"/>
      <c r="X39" s="225"/>
      <c r="Y39" s="79"/>
      <c r="Z39" s="226">
        <f t="shared" si="12"/>
        <v>2</v>
      </c>
      <c r="AA39" s="79"/>
      <c r="AB39" s="418">
        <f t="shared" si="15"/>
        <v>68</v>
      </c>
      <c r="AC39" s="419"/>
      <c r="AD39" s="115"/>
      <c r="AE39" s="228">
        <f t="shared" si="14"/>
        <v>68</v>
      </c>
      <c r="AF39" s="2"/>
      <c r="AG39" s="230"/>
      <c r="AH39" s="208"/>
      <c r="AI39" s="208"/>
    </row>
    <row r="40" spans="1:35" ht="24.9" customHeight="1">
      <c r="A40" s="116"/>
      <c r="B40" s="30">
        <v>22</v>
      </c>
      <c r="C40" s="444" t="s">
        <v>117</v>
      </c>
      <c r="D40" s="445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2</v>
      </c>
      <c r="O40" s="441"/>
      <c r="P40" s="231">
        <f t="shared" si="9"/>
        <v>1.7894736842105263</v>
      </c>
      <c r="Q40" s="73"/>
      <c r="R40" s="440">
        <v>2</v>
      </c>
      <c r="S40" s="441"/>
      <c r="T40" s="231">
        <f t="shared" si="10"/>
        <v>1.7894736842105263</v>
      </c>
      <c r="U40" s="73"/>
      <c r="V40" s="385"/>
      <c r="W40" s="552"/>
      <c r="X40" s="225">
        <f t="shared" si="11"/>
        <v>0</v>
      </c>
      <c r="Y40" s="79"/>
      <c r="Z40" s="226">
        <f t="shared" si="12"/>
        <v>4</v>
      </c>
      <c r="AA40" s="79"/>
      <c r="AB40" s="418">
        <f t="shared" si="15"/>
        <v>120</v>
      </c>
      <c r="AC40" s="419"/>
      <c r="AD40" s="115"/>
      <c r="AE40" s="229"/>
      <c r="AF40" s="2"/>
      <c r="AG40" s="230">
        <f>AB40</f>
        <v>120</v>
      </c>
      <c r="AH40" s="208"/>
      <c r="AI40" s="208"/>
    </row>
    <row r="41" spans="1:35" ht="24.9" customHeight="1">
      <c r="A41" s="116"/>
      <c r="B41" s="236">
        <v>23</v>
      </c>
      <c r="C41" s="420" t="s">
        <v>118</v>
      </c>
      <c r="D41" s="421"/>
      <c r="E41" s="112"/>
      <c r="F41" s="434"/>
      <c r="G41" s="435"/>
      <c r="H41" s="233">
        <f t="shared" si="7"/>
        <v>0</v>
      </c>
      <c r="I41" s="73"/>
      <c r="J41" s="440"/>
      <c r="K41" s="441"/>
      <c r="L41" s="231">
        <f t="shared" si="8"/>
        <v>0</v>
      </c>
      <c r="M41" s="74"/>
      <c r="N41" s="440">
        <v>2</v>
      </c>
      <c r="O41" s="441"/>
      <c r="P41" s="231">
        <f t="shared" si="9"/>
        <v>1.7894736842105263</v>
      </c>
      <c r="Q41" s="73"/>
      <c r="R41" s="440">
        <v>2</v>
      </c>
      <c r="S41" s="441"/>
      <c r="T41" s="231">
        <f t="shared" si="10"/>
        <v>1.7894736842105263</v>
      </c>
      <c r="U41" s="73"/>
      <c r="V41" s="627"/>
      <c r="W41" s="552"/>
      <c r="X41" s="225"/>
      <c r="Y41" s="79"/>
      <c r="Z41" s="226">
        <f t="shared" si="12"/>
        <v>4</v>
      </c>
      <c r="AA41" s="79"/>
      <c r="AB41" s="418">
        <f t="shared" si="13"/>
        <v>120</v>
      </c>
      <c r="AC41" s="419"/>
      <c r="AD41" s="115"/>
      <c r="AE41" s="229"/>
      <c r="AF41" s="2"/>
      <c r="AG41" s="230">
        <f t="shared" ref="AG41:AG42" si="16">AB41</f>
        <v>120</v>
      </c>
      <c r="AH41" s="208"/>
      <c r="AI41" s="208"/>
    </row>
    <row r="42" spans="1:35" ht="24.9" customHeight="1">
      <c r="A42" s="116"/>
      <c r="B42" s="70">
        <v>24</v>
      </c>
      <c r="C42" s="444" t="s">
        <v>119</v>
      </c>
      <c r="D42" s="445"/>
      <c r="E42" s="117"/>
      <c r="F42" s="434"/>
      <c r="G42" s="435"/>
      <c r="H42" s="233">
        <f t="shared" si="7"/>
        <v>0</v>
      </c>
      <c r="I42" s="73"/>
      <c r="J42" s="422"/>
      <c r="K42" s="423"/>
      <c r="L42" s="231">
        <f t="shared" si="8"/>
        <v>0</v>
      </c>
      <c r="M42" s="74"/>
      <c r="N42" s="561"/>
      <c r="O42" s="562"/>
      <c r="P42" s="231">
        <f t="shared" si="9"/>
        <v>0</v>
      </c>
      <c r="Q42" s="73"/>
      <c r="R42" s="440">
        <v>1</v>
      </c>
      <c r="S42" s="441"/>
      <c r="T42" s="231">
        <f t="shared" si="10"/>
        <v>0.89473684210526316</v>
      </c>
      <c r="U42" s="73"/>
      <c r="V42" s="399"/>
      <c r="W42" s="576"/>
      <c r="X42" s="225">
        <f>V42*(V$10/AE$1)</f>
        <v>0</v>
      </c>
      <c r="Y42" s="79"/>
      <c r="Z42" s="226">
        <f t="shared" si="12"/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6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6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5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20</v>
      </c>
      <c r="AA43" s="79"/>
      <c r="AB43" s="402">
        <f>SUM(AB35:AC42)</f>
        <v>644</v>
      </c>
      <c r="AC43" s="454"/>
      <c r="AD43" s="115"/>
      <c r="AE43" s="121">
        <f>SUM(AE35:AE42)</f>
        <v>374</v>
      </c>
      <c r="AF43" s="122"/>
      <c r="AG43" s="123">
        <f>SUM(AG35:AG42)</f>
        <v>270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526" t="s">
        <v>120</v>
      </c>
      <c r="D46" s="527"/>
      <c r="E46" s="129"/>
      <c r="F46" s="461"/>
      <c r="G46" s="462"/>
      <c r="H46" s="300">
        <f t="shared" ref="H46:H52" si="17">(F46)*(F$10/AE$1)</f>
        <v>0</v>
      </c>
      <c r="I46" s="73"/>
      <c r="J46" s="461">
        <v>2</v>
      </c>
      <c r="K46" s="462"/>
      <c r="L46" s="300">
        <f t="shared" ref="L46:L52" si="18">J46*(J$10/AE$1)</f>
        <v>2</v>
      </c>
      <c r="M46" s="84"/>
      <c r="N46" s="528">
        <v>2</v>
      </c>
      <c r="O46" s="529"/>
      <c r="P46" s="241">
        <f t="shared" ref="P46:P52" si="19">N46*(N$10/AE$1)</f>
        <v>1.7894736842105263</v>
      </c>
      <c r="Q46" s="84"/>
      <c r="R46" s="528"/>
      <c r="S46" s="529"/>
      <c r="T46" s="130">
        <f t="shared" ref="T46:T52" si="20">R46*(R$10/AE$1)</f>
        <v>0</v>
      </c>
      <c r="U46" s="84"/>
      <c r="V46" s="559"/>
      <c r="W46" s="560"/>
      <c r="X46" s="303">
        <f t="shared" ref="X46:X52" si="21">V46*(V$10/AE$1)</f>
        <v>0</v>
      </c>
      <c r="Y46" s="84"/>
      <c r="Z46" s="242">
        <f>F46+J46+N46+R46+V46</f>
        <v>4</v>
      </c>
      <c r="AA46" s="79"/>
      <c r="AB46" s="418">
        <f>F46*F$8+J46*J$8+N46*N$8+R46*R$8+V46*V$8</f>
        <v>128</v>
      </c>
      <c r="AC46" s="419"/>
      <c r="AD46" s="115"/>
      <c r="AE46" s="243">
        <f>AB46</f>
        <v>128</v>
      </c>
      <c r="AF46" s="2"/>
      <c r="AG46" s="245"/>
      <c r="AH46" s="208"/>
      <c r="AI46" s="208"/>
    </row>
    <row r="47" spans="1:35" ht="24.9" customHeight="1">
      <c r="A47"/>
      <c r="B47" s="250">
        <v>26</v>
      </c>
      <c r="C47" s="259" t="s">
        <v>121</v>
      </c>
      <c r="D47" s="260"/>
      <c r="E47" s="129"/>
      <c r="F47" s="543">
        <v>2</v>
      </c>
      <c r="G47" s="544"/>
      <c r="H47" s="301">
        <f t="shared" si="17"/>
        <v>2</v>
      </c>
      <c r="I47" s="73"/>
      <c r="J47" s="543">
        <v>2</v>
      </c>
      <c r="K47" s="544"/>
      <c r="L47" s="301">
        <f t="shared" si="18"/>
        <v>2</v>
      </c>
      <c r="M47" s="84"/>
      <c r="N47" s="467"/>
      <c r="O47" s="468"/>
      <c r="P47" s="249">
        <f t="shared" si="19"/>
        <v>0</v>
      </c>
      <c r="Q47" s="84"/>
      <c r="R47" s="467"/>
      <c r="S47" s="468"/>
      <c r="T47" s="249">
        <f t="shared" si="20"/>
        <v>0</v>
      </c>
      <c r="U47" s="84"/>
      <c r="V47" s="557"/>
      <c r="W47" s="563"/>
      <c r="X47" s="304">
        <f t="shared" si="21"/>
        <v>0</v>
      </c>
      <c r="Y47" s="84"/>
      <c r="Z47" s="242">
        <f t="shared" ref="Z47:Z52" si="22">F47+J47+N47+R47+V47</f>
        <v>4</v>
      </c>
      <c r="AA47" s="79"/>
      <c r="AB47" s="418">
        <f t="shared" ref="AB47:AB52" si="23">F47*F$8+J47*J$8+N47*N$8+R47*R$8+V47*V$8</f>
        <v>136</v>
      </c>
      <c r="AC47" s="419"/>
      <c r="AD47" s="115"/>
      <c r="AE47" s="243">
        <f t="shared" ref="AE47:AE49" si="24">AB47</f>
        <v>136</v>
      </c>
      <c r="AF47" s="2"/>
      <c r="AG47" s="254"/>
      <c r="AH47" s="208"/>
      <c r="AI47" s="208"/>
    </row>
    <row r="48" spans="1:35" ht="24.9" customHeight="1">
      <c r="A48"/>
      <c r="B48" s="255">
        <v>27</v>
      </c>
      <c r="C48" s="259" t="s">
        <v>122</v>
      </c>
      <c r="D48" s="260"/>
      <c r="E48" s="129"/>
      <c r="F48" s="543">
        <v>2</v>
      </c>
      <c r="G48" s="544"/>
      <c r="H48" s="301">
        <f t="shared" si="17"/>
        <v>2</v>
      </c>
      <c r="I48" s="73"/>
      <c r="J48" s="543">
        <v>1</v>
      </c>
      <c r="K48" s="544"/>
      <c r="L48" s="301">
        <f t="shared" si="18"/>
        <v>1</v>
      </c>
      <c r="M48" s="74"/>
      <c r="N48" s="422"/>
      <c r="O48" s="423"/>
      <c r="P48" s="47">
        <f t="shared" si="19"/>
        <v>0</v>
      </c>
      <c r="Q48" s="73"/>
      <c r="R48" s="422"/>
      <c r="S48" s="423"/>
      <c r="T48" s="47">
        <f t="shared" si="20"/>
        <v>0</v>
      </c>
      <c r="U48" s="73"/>
      <c r="V48" s="557"/>
      <c r="W48" s="563"/>
      <c r="X48" s="69">
        <f t="shared" si="21"/>
        <v>0</v>
      </c>
      <c r="Y48" s="134"/>
      <c r="Z48" s="242">
        <f t="shared" si="22"/>
        <v>3</v>
      </c>
      <c r="AA48" s="135"/>
      <c r="AB48" s="418">
        <f t="shared" si="23"/>
        <v>102</v>
      </c>
      <c r="AC48" s="419"/>
      <c r="AD48" s="115"/>
      <c r="AE48" s="243">
        <f t="shared" si="24"/>
        <v>102</v>
      </c>
      <c r="AF48" s="2"/>
      <c r="AG48" s="246"/>
      <c r="AH48" s="208"/>
      <c r="AI48" s="208"/>
    </row>
    <row r="49" spans="1:35" ht="24.9" customHeight="1">
      <c r="A49"/>
      <c r="B49" s="256">
        <v>28</v>
      </c>
      <c r="C49" s="259" t="s">
        <v>123</v>
      </c>
      <c r="D49" s="260"/>
      <c r="E49" s="129"/>
      <c r="F49" s="424">
        <v>2</v>
      </c>
      <c r="G49" s="425"/>
      <c r="H49" s="301">
        <f t="shared" si="17"/>
        <v>2</v>
      </c>
      <c r="I49" s="73"/>
      <c r="J49" s="424">
        <v>2</v>
      </c>
      <c r="K49" s="425"/>
      <c r="L49" s="301"/>
      <c r="M49" s="74"/>
      <c r="N49" s="322"/>
      <c r="O49" s="323"/>
      <c r="P49" s="47"/>
      <c r="Q49" s="73"/>
      <c r="R49" s="553"/>
      <c r="S49" s="564"/>
      <c r="T49" s="69"/>
      <c r="U49" s="73"/>
      <c r="V49" s="385"/>
      <c r="W49" s="565"/>
      <c r="X49" s="69"/>
      <c r="Y49" s="134"/>
      <c r="Z49" s="242">
        <f t="shared" si="22"/>
        <v>4</v>
      </c>
      <c r="AA49" s="135"/>
      <c r="AB49" s="418">
        <f t="shared" ref="AB49:AB50" si="25">F49*F$8+J49*J$8+N49*N$8+R49*R$8+V49*V$8</f>
        <v>136</v>
      </c>
      <c r="AC49" s="419"/>
      <c r="AD49" s="115"/>
      <c r="AE49" s="243">
        <f t="shared" si="24"/>
        <v>136</v>
      </c>
      <c r="AF49" s="2"/>
      <c r="AG49" s="246"/>
      <c r="AH49" s="208"/>
      <c r="AI49" s="208"/>
    </row>
    <row r="50" spans="1:35" ht="24.9" customHeight="1">
      <c r="A50"/>
      <c r="B50" s="256">
        <v>29</v>
      </c>
      <c r="C50" s="261" t="s">
        <v>124</v>
      </c>
      <c r="D50" s="262"/>
      <c r="E50" s="129"/>
      <c r="F50" s="424"/>
      <c r="G50" s="425"/>
      <c r="H50" s="301"/>
      <c r="I50" s="73"/>
      <c r="J50" s="424"/>
      <c r="K50" s="425"/>
      <c r="L50" s="301"/>
      <c r="M50" s="74"/>
      <c r="N50" s="566">
        <v>3</v>
      </c>
      <c r="O50" s="567"/>
      <c r="P50" s="47">
        <f t="shared" si="19"/>
        <v>2.6842105263157894</v>
      </c>
      <c r="Q50" s="73"/>
      <c r="R50" s="568">
        <v>4</v>
      </c>
      <c r="S50" s="569"/>
      <c r="T50" s="62">
        <f t="shared" si="20"/>
        <v>3.5789473684210527</v>
      </c>
      <c r="U50" s="73"/>
      <c r="V50" s="385"/>
      <c r="W50" s="565"/>
      <c r="X50" s="69"/>
      <c r="Y50" s="134"/>
      <c r="Z50" s="242">
        <f t="shared" si="22"/>
        <v>7</v>
      </c>
      <c r="AA50" s="135"/>
      <c r="AB50" s="418">
        <f t="shared" si="25"/>
        <v>210</v>
      </c>
      <c r="AC50" s="419"/>
      <c r="AD50" s="115"/>
      <c r="AE50" s="244"/>
      <c r="AF50" s="2"/>
      <c r="AG50" s="257">
        <f>AB50</f>
        <v>210</v>
      </c>
      <c r="AH50" s="208"/>
      <c r="AI50" s="208"/>
    </row>
    <row r="51" spans="1:35" ht="24.9" customHeight="1">
      <c r="A51"/>
      <c r="B51" s="256">
        <v>30</v>
      </c>
      <c r="C51" s="261" t="s">
        <v>125</v>
      </c>
      <c r="D51" s="262"/>
      <c r="E51" s="136"/>
      <c r="F51" s="442"/>
      <c r="G51" s="443"/>
      <c r="H51" s="301">
        <f t="shared" si="17"/>
        <v>0</v>
      </c>
      <c r="I51" s="20"/>
      <c r="J51" s="442"/>
      <c r="K51" s="443"/>
      <c r="L51" s="301">
        <f t="shared" si="18"/>
        <v>0</v>
      </c>
      <c r="M51" s="22"/>
      <c r="N51" s="546">
        <v>3</v>
      </c>
      <c r="O51" s="547"/>
      <c r="P51" s="47">
        <f t="shared" si="19"/>
        <v>2.6842105263157894</v>
      </c>
      <c r="Q51" s="20"/>
      <c r="R51" s="619">
        <v>4</v>
      </c>
      <c r="S51" s="620"/>
      <c r="T51" s="62">
        <f t="shared" si="20"/>
        <v>3.5789473684210527</v>
      </c>
      <c r="U51" s="20"/>
      <c r="V51" s="621"/>
      <c r="W51" s="622"/>
      <c r="X51" s="69">
        <f t="shared" si="21"/>
        <v>0</v>
      </c>
      <c r="Y51" s="134"/>
      <c r="Z51" s="242">
        <f t="shared" si="22"/>
        <v>7</v>
      </c>
      <c r="AA51" s="135"/>
      <c r="AB51" s="418">
        <f t="shared" si="23"/>
        <v>210</v>
      </c>
      <c r="AC51" s="419"/>
      <c r="AD51" s="115"/>
      <c r="AE51" s="244"/>
      <c r="AF51" s="2"/>
      <c r="AG51" s="257">
        <f>AB51</f>
        <v>210</v>
      </c>
      <c r="AH51" s="208"/>
      <c r="AI51" s="208"/>
    </row>
    <row r="52" spans="1:35" ht="24.9" customHeight="1">
      <c r="A52"/>
      <c r="B52" s="258">
        <v>32</v>
      </c>
      <c r="C52" s="476" t="s">
        <v>172</v>
      </c>
      <c r="D52" s="477"/>
      <c r="E52" s="136"/>
      <c r="F52" s="455"/>
      <c r="G52" s="456"/>
      <c r="H52" s="302">
        <f t="shared" si="17"/>
        <v>0</v>
      </c>
      <c r="I52" s="20"/>
      <c r="J52" s="455"/>
      <c r="K52" s="456"/>
      <c r="L52" s="302">
        <f t="shared" si="18"/>
        <v>0</v>
      </c>
      <c r="M52" s="22"/>
      <c r="N52" s="422"/>
      <c r="O52" s="423"/>
      <c r="P52" s="47">
        <f t="shared" si="19"/>
        <v>0</v>
      </c>
      <c r="Q52" s="20"/>
      <c r="R52" s="422"/>
      <c r="S52" s="423"/>
      <c r="T52" s="45">
        <f t="shared" si="20"/>
        <v>0</v>
      </c>
      <c r="U52" s="20"/>
      <c r="V52" s="305">
        <v>7</v>
      </c>
      <c r="W52" s="306"/>
      <c r="X52" s="307">
        <f t="shared" si="21"/>
        <v>5.5263157894736841</v>
      </c>
      <c r="Y52" s="134"/>
      <c r="Z52" s="242">
        <f t="shared" si="22"/>
        <v>7</v>
      </c>
      <c r="AA52" s="135"/>
      <c r="AB52" s="418">
        <f t="shared" si="23"/>
        <v>196</v>
      </c>
      <c r="AC52" s="419"/>
      <c r="AD52" s="115"/>
      <c r="AE52" s="473" t="s">
        <v>42</v>
      </c>
      <c r="AF52" s="474"/>
      <c r="AG52" s="475"/>
      <c r="AH52" s="208"/>
      <c r="AI52" s="208"/>
    </row>
    <row r="53" spans="1:35" ht="24.9" customHeight="1">
      <c r="A53"/>
      <c r="B53" s="450" t="s">
        <v>43</v>
      </c>
      <c r="C53" s="450"/>
      <c r="D53" s="451"/>
      <c r="E53" s="118"/>
      <c r="F53" s="416">
        <f>SUM(F46:G52)</f>
        <v>6</v>
      </c>
      <c r="G53" s="417"/>
      <c r="H53" s="76"/>
      <c r="I53" s="77"/>
      <c r="J53" s="417">
        <f>SUM(J46:K52)</f>
        <v>7</v>
      </c>
      <c r="K53" s="417"/>
      <c r="L53" s="78"/>
      <c r="M53" s="79"/>
      <c r="N53" s="417">
        <f>SUM(N46:O52)</f>
        <v>8</v>
      </c>
      <c r="O53" s="417"/>
      <c r="P53" s="78"/>
      <c r="Q53" s="79"/>
      <c r="R53" s="417">
        <f>SUM(R46:S52)</f>
        <v>8</v>
      </c>
      <c r="S53" s="417"/>
      <c r="T53" s="78"/>
      <c r="U53" s="79"/>
      <c r="V53" s="452">
        <v>7</v>
      </c>
      <c r="W53" s="453"/>
      <c r="X53" s="78"/>
      <c r="Y53" s="94"/>
      <c r="Z53" s="82">
        <f>SUM(Z46:Z52)</f>
        <v>36</v>
      </c>
      <c r="AA53" s="93"/>
      <c r="AB53" s="402">
        <f>SUM(AB46:AC52)</f>
        <v>1118</v>
      </c>
      <c r="AC53" s="454"/>
      <c r="AD53" s="115"/>
      <c r="AE53" s="121">
        <f>SUM(AE46:AE52)</f>
        <v>502</v>
      </c>
      <c r="AF53" s="122"/>
      <c r="AG53" s="123">
        <f>SUM(AG46:AG52)</f>
        <v>420</v>
      </c>
      <c r="AH53" s="208"/>
      <c r="AI53" s="208"/>
    </row>
    <row r="54" spans="1:35" ht="18">
      <c r="A54"/>
      <c r="B54" s="138"/>
      <c r="C54" s="138"/>
      <c r="D54" s="138"/>
      <c r="E54" s="125"/>
      <c r="F54" s="139">
        <f>F43+F53</f>
        <v>11</v>
      </c>
      <c r="G54" s="139"/>
      <c r="H54" s="140"/>
      <c r="I54" s="140"/>
      <c r="J54" s="139">
        <f>J43+J53</f>
        <v>13</v>
      </c>
      <c r="K54" s="139"/>
      <c r="L54" s="140"/>
      <c r="M54" s="140"/>
      <c r="N54" s="139">
        <f>N43+N53</f>
        <v>12</v>
      </c>
      <c r="O54" s="139"/>
      <c r="P54" s="140"/>
      <c r="Q54" s="140"/>
      <c r="R54" s="139">
        <f>R43+R53</f>
        <v>13</v>
      </c>
      <c r="S54" s="139"/>
      <c r="T54" s="140"/>
      <c r="U54" s="140"/>
      <c r="V54" s="139" t="e">
        <f ca="1">V43+V53</f>
        <v>#REF!</v>
      </c>
      <c r="W54" s="139"/>
      <c r="X54" s="140"/>
      <c r="Y54" s="140"/>
      <c r="Z54" s="139" t="e">
        <f ca="1">SUM(F54:X54)</f>
        <v>#REF!</v>
      </c>
      <c r="AA54" s="79"/>
      <c r="AB54" s="141"/>
      <c r="AC54" s="141"/>
      <c r="AD54" s="115"/>
      <c r="AE54" s="2"/>
      <c r="AF54" s="2"/>
      <c r="AG54" s="142"/>
      <c r="AH54" s="208"/>
      <c r="AI54" s="208"/>
    </row>
    <row r="55" spans="1:35" ht="19.5" customHeight="1" thickBot="1">
      <c r="A55"/>
      <c r="B55" s="489" t="s">
        <v>44</v>
      </c>
      <c r="C55" s="489"/>
      <c r="D55" s="490"/>
      <c r="E55" s="143"/>
      <c r="F55" s="491">
        <f>F43+F53</f>
        <v>11</v>
      </c>
      <c r="G55" s="492"/>
      <c r="H55" s="93"/>
      <c r="I55" s="79"/>
      <c r="J55" s="492">
        <f>J43+J53</f>
        <v>13</v>
      </c>
      <c r="K55" s="492"/>
      <c r="L55" s="93"/>
      <c r="M55" s="79"/>
      <c r="N55" s="492">
        <f>N43+N53</f>
        <v>12</v>
      </c>
      <c r="O55" s="492"/>
      <c r="P55" s="93"/>
      <c r="Q55" s="79"/>
      <c r="R55" s="492">
        <f>R43+R53</f>
        <v>13</v>
      </c>
      <c r="S55" s="492"/>
      <c r="T55" s="93"/>
      <c r="U55" s="79"/>
      <c r="V55" s="492">
        <f>V53</f>
        <v>7</v>
      </c>
      <c r="W55" s="492"/>
      <c r="X55" s="93"/>
      <c r="Y55" s="94"/>
      <c r="Z55" s="95">
        <f>Z53+Z43</f>
        <v>56</v>
      </c>
      <c r="AA55" s="93"/>
      <c r="AB55" s="486">
        <f>AB43+AB53</f>
        <v>1762</v>
      </c>
      <c r="AC55" s="487"/>
      <c r="AD55" s="115"/>
      <c r="AE55" s="144">
        <f>AE43+AE53</f>
        <v>876</v>
      </c>
      <c r="AF55" s="145"/>
      <c r="AG55" s="146">
        <f>AG43+AG53</f>
        <v>690</v>
      </c>
      <c r="AH55" s="208"/>
      <c r="AI55" s="208"/>
    </row>
    <row r="56" spans="1:35" ht="15" customHeight="1">
      <c r="A56"/>
      <c r="B56" s="84"/>
      <c r="C56" s="488"/>
      <c r="D56" s="488"/>
      <c r="E56" s="147"/>
      <c r="F56" s="411">
        <v>11</v>
      </c>
      <c r="G56" s="411"/>
      <c r="H56" s="125"/>
      <c r="I56" s="125"/>
      <c r="J56" s="411">
        <v>13</v>
      </c>
      <c r="K56" s="411"/>
      <c r="L56" s="125"/>
      <c r="M56" s="125"/>
      <c r="N56" s="411">
        <v>12</v>
      </c>
      <c r="O56" s="411"/>
      <c r="P56" s="125"/>
      <c r="Q56" s="125"/>
      <c r="R56" s="411">
        <v>13</v>
      </c>
      <c r="S56" s="411"/>
      <c r="T56" s="125"/>
      <c r="U56" s="125"/>
      <c r="V56" s="411">
        <v>7</v>
      </c>
      <c r="W56" s="411"/>
      <c r="X56" s="79"/>
      <c r="Y56" s="79"/>
      <c r="Z56" s="148">
        <f>SUM(F56:W56)</f>
        <v>56</v>
      </c>
      <c r="AA56" s="79"/>
      <c r="AB56" s="88"/>
      <c r="AC56" s="88"/>
      <c r="AD56" s="89"/>
      <c r="AE56" s="149">
        <v>705</v>
      </c>
      <c r="AF56" s="2"/>
      <c r="AG56" s="149">
        <v>690</v>
      </c>
      <c r="AH56" s="208"/>
      <c r="AI56" s="208"/>
    </row>
    <row r="57" spans="1:35" ht="18">
      <c r="A57"/>
      <c r="B57" s="150"/>
      <c r="C57" s="150"/>
      <c r="D57" s="151" t="s">
        <v>45</v>
      </c>
      <c r="E57" s="152"/>
      <c r="F57" s="482">
        <v>8</v>
      </c>
      <c r="G57" s="482"/>
      <c r="H57" s="153"/>
      <c r="I57" s="153"/>
      <c r="J57" s="482">
        <v>11</v>
      </c>
      <c r="K57" s="482"/>
      <c r="L57" s="153"/>
      <c r="M57" s="153"/>
      <c r="N57" s="482">
        <v>13</v>
      </c>
      <c r="O57" s="482"/>
      <c r="P57" s="153"/>
      <c r="Q57" s="153"/>
      <c r="R57" s="482">
        <v>12</v>
      </c>
      <c r="S57" s="482"/>
      <c r="T57" s="153"/>
      <c r="U57" s="153"/>
      <c r="V57" s="482">
        <v>7</v>
      </c>
      <c r="W57" s="482"/>
      <c r="X57" s="153"/>
      <c r="Y57" s="153"/>
      <c r="Z57" s="154">
        <f>SUM(F57:W57)</f>
        <v>51</v>
      </c>
      <c r="AA57" s="79"/>
      <c r="AB57" s="155"/>
      <c r="AC57" s="155"/>
      <c r="AD57" s="89"/>
      <c r="AE57" s="483">
        <f>AE55+AG55</f>
        <v>1566</v>
      </c>
      <c r="AF57" s="484"/>
      <c r="AG57" s="485"/>
      <c r="AH57" s="208"/>
      <c r="AI57" s="208"/>
    </row>
    <row r="58" spans="1:35" ht="16.5" customHeight="1">
      <c r="A58"/>
      <c r="B58" s="499" t="s">
        <v>46</v>
      </c>
      <c r="C58" s="499"/>
      <c r="D58" s="500"/>
      <c r="E58" s="143"/>
      <c r="F58" s="501">
        <f>F55+F31</f>
        <v>35</v>
      </c>
      <c r="G58" s="502"/>
      <c r="H58" s="156"/>
      <c r="I58" s="157"/>
      <c r="J58" s="502">
        <f>J55+J31</f>
        <v>36</v>
      </c>
      <c r="K58" s="502"/>
      <c r="L58" s="158"/>
      <c r="M58" s="157"/>
      <c r="N58" s="502">
        <f>N55+N31</f>
        <v>36</v>
      </c>
      <c r="O58" s="502"/>
      <c r="P58" s="156"/>
      <c r="Q58" s="157"/>
      <c r="R58" s="502">
        <f>R55+R31</f>
        <v>35</v>
      </c>
      <c r="S58" s="502"/>
      <c r="T58" s="156"/>
      <c r="U58" s="157"/>
      <c r="V58" s="502">
        <f>V55+V31</f>
        <v>29</v>
      </c>
      <c r="W58" s="502"/>
      <c r="X58" s="156"/>
      <c r="Y58" s="159"/>
      <c r="Z58" s="160">
        <f>Z55+Z31</f>
        <v>171</v>
      </c>
      <c r="AA58" s="156"/>
      <c r="AB58" s="493">
        <f>AB55+AB31</f>
        <v>5356</v>
      </c>
      <c r="AC58" s="493"/>
      <c r="AD58" s="161"/>
      <c r="AE58" s="494">
        <f>AE56+AG56</f>
        <v>1395</v>
      </c>
      <c r="AF58" s="495"/>
      <c r="AG58" s="496"/>
      <c r="AH58" s="208"/>
      <c r="AI58" s="208"/>
    </row>
    <row r="59" spans="1:35" ht="16.5" customHeight="1">
      <c r="A59"/>
      <c r="B59" s="497" t="s">
        <v>47</v>
      </c>
      <c r="C59" s="497"/>
      <c r="D59" s="497"/>
      <c r="E59" s="162"/>
      <c r="F59" s="497">
        <v>35</v>
      </c>
      <c r="G59" s="497"/>
      <c r="H59" s="163"/>
      <c r="I59" s="163"/>
      <c r="J59" s="497">
        <v>36</v>
      </c>
      <c r="K59" s="497"/>
      <c r="L59" s="163"/>
      <c r="M59" s="163"/>
      <c r="N59" s="497">
        <v>36</v>
      </c>
      <c r="O59" s="497"/>
      <c r="P59" s="163"/>
      <c r="Q59" s="163"/>
      <c r="R59" s="497">
        <v>35</v>
      </c>
      <c r="S59" s="497"/>
      <c r="T59" s="163"/>
      <c r="U59" s="163"/>
      <c r="V59" s="497">
        <v>29</v>
      </c>
      <c r="W59" s="497"/>
      <c r="X59" s="163"/>
      <c r="Y59" s="164"/>
      <c r="Z59" s="165">
        <f>SUM(F59:V59)</f>
        <v>171</v>
      </c>
      <c r="AA59" s="166"/>
      <c r="AB59" s="498"/>
      <c r="AC59" s="498"/>
      <c r="AD59" s="167"/>
      <c r="AE59" s="168"/>
      <c r="AF59" s="169"/>
      <c r="AG59" s="170"/>
      <c r="AH59" s="208"/>
      <c r="AI59" s="208"/>
    </row>
    <row r="60" spans="1:35" ht="16.5" customHeight="1">
      <c r="A60"/>
      <c r="B60" s="171"/>
      <c r="C60" s="171"/>
      <c r="D60" s="171"/>
      <c r="E60" s="171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86"/>
      <c r="Z60" s="148"/>
      <c r="AA60" s="125"/>
      <c r="AB60" s="167"/>
      <c r="AC60" s="167"/>
      <c r="AD60" s="167"/>
      <c r="AE60" s="66"/>
      <c r="AF60" s="66"/>
      <c r="AG60" s="66"/>
      <c r="AH60" s="208"/>
      <c r="AI60" s="208"/>
    </row>
    <row r="61" spans="1:35" ht="15.75" customHeight="1">
      <c r="A61"/>
      <c r="B61" s="512" t="s">
        <v>48</v>
      </c>
      <c r="C61" s="512"/>
      <c r="D61" s="172"/>
      <c r="E61" s="33"/>
      <c r="F61" s="513">
        <v>2</v>
      </c>
      <c r="G61" s="514"/>
      <c r="H61" s="173">
        <v>2</v>
      </c>
      <c r="I61" s="134"/>
      <c r="J61" s="514">
        <v>2</v>
      </c>
      <c r="K61" s="514"/>
      <c r="L61" s="173">
        <v>2</v>
      </c>
      <c r="M61" s="134"/>
      <c r="N61" s="514">
        <v>2</v>
      </c>
      <c r="O61" s="514"/>
      <c r="P61" s="173">
        <v>1.79</v>
      </c>
      <c r="Q61" s="174"/>
      <c r="R61" s="514">
        <v>2</v>
      </c>
      <c r="S61" s="514"/>
      <c r="T61" s="173">
        <v>2</v>
      </c>
      <c r="U61" s="175"/>
      <c r="V61" s="514">
        <v>2</v>
      </c>
      <c r="W61" s="514"/>
      <c r="X61" s="176">
        <f>(V61)*(V$10/AE$1)</f>
        <v>1.5789473684210527</v>
      </c>
      <c r="Y61" s="11"/>
      <c r="Z61" s="177">
        <v>10</v>
      </c>
      <c r="AA61" s="25"/>
      <c r="AB61" s="503">
        <v>300</v>
      </c>
      <c r="AC61" s="503"/>
      <c r="AD61" s="38"/>
      <c r="AE61" s="178"/>
      <c r="AF61" s="179"/>
      <c r="AG61" s="180"/>
      <c r="AH61" s="208"/>
      <c r="AI61" s="208"/>
    </row>
    <row r="62" spans="1:35" ht="19.5" customHeight="1">
      <c r="A62"/>
      <c r="B62" s="504" t="s">
        <v>49</v>
      </c>
      <c r="C62" s="504"/>
      <c r="D62" s="505"/>
      <c r="E62" s="181"/>
      <c r="F62" s="506" t="s">
        <v>50</v>
      </c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11"/>
      <c r="Z62" s="11"/>
      <c r="AA62" s="25"/>
      <c r="AB62" s="508">
        <v>10</v>
      </c>
      <c r="AC62" s="508"/>
      <c r="AD62" s="38"/>
      <c r="AE62" s="178"/>
      <c r="AF62" s="179"/>
      <c r="AG62" s="180"/>
      <c r="AH62" s="208"/>
      <c r="AI62" s="208"/>
    </row>
    <row r="63" spans="1:35" ht="17.399999999999999">
      <c r="A63"/>
      <c r="B63" s="509" t="s">
        <v>51</v>
      </c>
      <c r="C63" s="509"/>
      <c r="D63" s="72"/>
      <c r="E63" s="33"/>
      <c r="F63" s="510">
        <v>0.5</v>
      </c>
      <c r="G63" s="511"/>
      <c r="H63" s="182"/>
      <c r="I63" s="134"/>
      <c r="J63" s="511">
        <v>0.5</v>
      </c>
      <c r="K63" s="511"/>
      <c r="L63" s="182"/>
      <c r="M63" s="134"/>
      <c r="N63" s="511">
        <v>0.5</v>
      </c>
      <c r="O63" s="511"/>
      <c r="P63" s="182"/>
      <c r="Q63" s="134"/>
      <c r="R63" s="511"/>
      <c r="S63" s="511"/>
      <c r="T63" s="182"/>
      <c r="U63" s="134"/>
      <c r="V63" s="511"/>
      <c r="W63" s="511"/>
      <c r="X63" s="182"/>
      <c r="Y63" s="11"/>
      <c r="Z63" s="183">
        <v>1.5</v>
      </c>
      <c r="AA63" s="25"/>
      <c r="AB63" s="520">
        <v>45</v>
      </c>
      <c r="AC63" s="520"/>
      <c r="AD63" s="161"/>
      <c r="AE63" s="184"/>
      <c r="AF63" s="184"/>
      <c r="AG63" s="184"/>
      <c r="AH63" s="208"/>
      <c r="AI63" s="208"/>
    </row>
    <row r="64" spans="1:35" ht="18.75" customHeight="1">
      <c r="A64"/>
      <c r="B64" s="521" t="s">
        <v>52</v>
      </c>
      <c r="C64" s="521"/>
      <c r="D64" s="185"/>
      <c r="E64" s="186"/>
      <c r="F64" s="522">
        <f>F58+F61+F63</f>
        <v>37.5</v>
      </c>
      <c r="G64" s="522"/>
      <c r="H64" s="187"/>
      <c r="I64" s="134"/>
      <c r="J64" s="522">
        <f>J58+J61+J63</f>
        <v>38.5</v>
      </c>
      <c r="K64" s="522"/>
      <c r="L64" s="187"/>
      <c r="M64" s="134"/>
      <c r="N64" s="523">
        <f>N58+N61+N63</f>
        <v>38.5</v>
      </c>
      <c r="O64" s="523"/>
      <c r="P64" s="218"/>
      <c r="Q64" s="219"/>
      <c r="R64" s="523">
        <f>R58+R61+R63</f>
        <v>37</v>
      </c>
      <c r="S64" s="523"/>
      <c r="T64" s="188"/>
      <c r="U64" s="134"/>
      <c r="V64" s="522">
        <f>V58+V61+V63</f>
        <v>31</v>
      </c>
      <c r="W64" s="522"/>
      <c r="X64" s="187"/>
      <c r="Y64" s="189"/>
      <c r="Z64" s="190">
        <f>F64+J64+N64+R64+V64</f>
        <v>182.5</v>
      </c>
      <c r="AA64" s="25"/>
      <c r="AB64" s="524">
        <f>AB58+AB61+AB63+AB62</f>
        <v>5711</v>
      </c>
      <c r="AC64" s="524"/>
      <c r="AD64" s="38"/>
      <c r="AE64" s="2"/>
      <c r="AF64" s="2"/>
      <c r="AG64" s="2"/>
      <c r="AH64" s="208"/>
      <c r="AI64" s="208"/>
    </row>
    <row r="65" spans="1:35" ht="43.5" customHeight="1" thickBot="1">
      <c r="A65"/>
      <c r="B65" s="515" t="s">
        <v>66</v>
      </c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7"/>
      <c r="Q65" s="220"/>
      <c r="R65" s="191"/>
      <c r="S65" s="191"/>
      <c r="T65" s="192"/>
      <c r="U65" s="191"/>
      <c r="V65" s="193"/>
      <c r="W65" s="193"/>
      <c r="X65" s="191"/>
      <c r="Y65" s="191"/>
      <c r="Z65" s="191"/>
      <c r="AA65" s="191"/>
      <c r="AB65" s="191"/>
      <c r="AC65" s="194"/>
      <c r="AD65" s="38"/>
      <c r="AE65" s="2"/>
      <c r="AF65" s="2"/>
      <c r="AG65" s="2"/>
      <c r="AH65" s="208"/>
      <c r="AI65" s="208"/>
    </row>
    <row r="66" spans="1:35" s="209" customFormat="1" ht="15.75" customHeight="1">
      <c r="A66"/>
      <c r="B66" s="195" t="s">
        <v>174</v>
      </c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7"/>
      <c r="N66" s="198"/>
      <c r="O66" s="198"/>
      <c r="P66" s="200" t="s">
        <v>110</v>
      </c>
      <c r="Q66" s="221"/>
      <c r="R66" s="196"/>
      <c r="S66" s="196"/>
      <c r="T66" s="200" t="s">
        <v>111</v>
      </c>
      <c r="U66" s="196"/>
      <c r="V66" s="198"/>
      <c r="W66" s="84"/>
      <c r="X66" s="197"/>
      <c r="Y66" s="197"/>
      <c r="Z66" s="196"/>
      <c r="AA66" s="196"/>
      <c r="AB66" s="199"/>
      <c r="AC66" s="199"/>
      <c r="AD66" s="89"/>
      <c r="AE66" s="2"/>
      <c r="AF66" s="2"/>
      <c r="AG66" s="2"/>
    </row>
    <row r="67" spans="1:35" ht="9" customHeight="1">
      <c r="A67"/>
      <c r="B67" s="195"/>
      <c r="C67" s="196"/>
      <c r="D67" s="196"/>
      <c r="E67" s="196"/>
      <c r="F67" s="84"/>
      <c r="G67" s="84"/>
      <c r="H67" s="196"/>
      <c r="I67" s="196"/>
      <c r="J67" s="84"/>
      <c r="K67" s="84"/>
      <c r="L67" s="196"/>
      <c r="M67" s="196"/>
      <c r="N67" s="84"/>
      <c r="O67" s="84"/>
      <c r="P67" s="196"/>
      <c r="Q67" s="196"/>
      <c r="R67" s="196"/>
      <c r="S67" s="196"/>
      <c r="T67" s="196"/>
      <c r="U67" s="196"/>
      <c r="V67" s="84"/>
      <c r="W67" s="84"/>
      <c r="X67" s="196"/>
      <c r="Y67" s="196"/>
      <c r="Z67" s="196"/>
      <c r="AA67" s="196"/>
      <c r="AB67" s="199"/>
      <c r="AC67" s="199"/>
      <c r="AD67" s="89"/>
      <c r="AE67" s="2"/>
      <c r="AF67" s="2"/>
      <c r="AG67" s="2"/>
    </row>
    <row r="68" spans="1:35" ht="15.75" customHeight="1">
      <c r="A68"/>
      <c r="B68" s="518" t="s">
        <v>182</v>
      </c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Q68" s="200"/>
      <c r="R68" s="200"/>
      <c r="S68" s="200"/>
      <c r="U68" s="200"/>
      <c r="V68" s="200"/>
      <c r="X68" s="201"/>
      <c r="Y68" s="201"/>
      <c r="Z68" s="202"/>
      <c r="AA68" s="196"/>
      <c r="AB68" s="199"/>
      <c r="AC68" s="199"/>
      <c r="AD68" s="89"/>
      <c r="AE68" s="2"/>
      <c r="AF68" s="2"/>
      <c r="AG68" s="2"/>
    </row>
    <row r="69" spans="1:35" ht="17.399999999999999">
      <c r="A69"/>
      <c r="B69" s="275" t="s">
        <v>183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03"/>
      <c r="P69" s="201"/>
      <c r="Q69" s="201"/>
      <c r="R69" s="201"/>
      <c r="S69" s="201"/>
      <c r="T69" s="201"/>
      <c r="U69" s="201"/>
      <c r="V69" s="201"/>
      <c r="W69" s="20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6">
      <c r="A70"/>
      <c r="B70" s="205"/>
      <c r="C70" s="196"/>
      <c r="D70" s="196"/>
      <c r="E70" s="196"/>
      <c r="F70" s="84"/>
      <c r="G70" s="84"/>
      <c r="H70" s="196"/>
      <c r="I70" s="196"/>
      <c r="J70" s="84"/>
      <c r="K70" s="519" t="s">
        <v>53</v>
      </c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196"/>
      <c r="AA70" s="196"/>
      <c r="AB70" s="199"/>
      <c r="AC70" s="199"/>
      <c r="AD70" s="89"/>
      <c r="AE70" s="206"/>
      <c r="AF70" s="2"/>
      <c r="AG70" s="2"/>
    </row>
    <row r="71" spans="1:35" ht="15.6">
      <c r="A71"/>
      <c r="B71" s="207"/>
      <c r="C71" s="207"/>
      <c r="D71" s="207"/>
      <c r="E71" s="207"/>
      <c r="F71" s="207"/>
      <c r="G71" s="207"/>
      <c r="H71" s="207"/>
      <c r="I71" s="207"/>
      <c r="J71" s="207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196"/>
      <c r="AA71" s="196"/>
      <c r="AB71" s="199"/>
      <c r="AC71" s="199"/>
      <c r="AD71" s="89"/>
      <c r="AE71" s="206"/>
      <c r="AF71" s="2"/>
      <c r="AG71" s="2"/>
    </row>
  </sheetData>
  <mergeCells count="340">
    <mergeCell ref="J49:K49"/>
    <mergeCell ref="J50:K50"/>
    <mergeCell ref="F49:G49"/>
    <mergeCell ref="F50:G50"/>
    <mergeCell ref="B14:B15"/>
    <mergeCell ref="C14:C15"/>
    <mergeCell ref="AD14:AD16"/>
    <mergeCell ref="B25:B26"/>
    <mergeCell ref="C25:C26"/>
    <mergeCell ref="N50:O50"/>
    <mergeCell ref="R50:S50"/>
    <mergeCell ref="R49:S49"/>
    <mergeCell ref="AB49:AC49"/>
    <mergeCell ref="AB50:AC50"/>
    <mergeCell ref="R39:S39"/>
    <mergeCell ref="R38:S38"/>
    <mergeCell ref="N38:O38"/>
    <mergeCell ref="N39:O39"/>
    <mergeCell ref="V38:W38"/>
    <mergeCell ref="V39:W39"/>
    <mergeCell ref="V40:W40"/>
    <mergeCell ref="AB38:AC38"/>
    <mergeCell ref="AB39:AC39"/>
    <mergeCell ref="AB41:AC41"/>
    <mergeCell ref="AB42:AC42"/>
    <mergeCell ref="AB43:AC43"/>
    <mergeCell ref="V49:W49"/>
    <mergeCell ref="V50:W50"/>
    <mergeCell ref="C42:D42"/>
    <mergeCell ref="F42:G42"/>
    <mergeCell ref="J42:K42"/>
    <mergeCell ref="N42:O42"/>
    <mergeCell ref="R42:S42"/>
    <mergeCell ref="V42:W42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B45:D45"/>
    <mergeCell ref="C41:D41"/>
    <mergeCell ref="F41:G41"/>
    <mergeCell ref="J41:K41"/>
    <mergeCell ref="N41:O41"/>
    <mergeCell ref="R41:S41"/>
    <mergeCell ref="V41:W41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AB14:AC14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F16:G16"/>
    <mergeCell ref="J16:K16"/>
    <mergeCell ref="N16:O16"/>
    <mergeCell ref="R16:S16"/>
    <mergeCell ref="V16:W16"/>
    <mergeCell ref="AB16:AC16"/>
    <mergeCell ref="AB13:AC13"/>
    <mergeCell ref="F11:X11"/>
    <mergeCell ref="F12:G12"/>
    <mergeCell ref="J12:K12"/>
    <mergeCell ref="N12:O12"/>
    <mergeCell ref="R12:S12"/>
    <mergeCell ref="V12:W12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F18:G18"/>
    <mergeCell ref="J18:K18"/>
    <mergeCell ref="N18:O18"/>
    <mergeCell ref="R18:S18"/>
    <mergeCell ref="V18:W18"/>
    <mergeCell ref="AB18:AC18"/>
    <mergeCell ref="F17:G17"/>
    <mergeCell ref="J17:K17"/>
    <mergeCell ref="N17:O17"/>
    <mergeCell ref="R17:S17"/>
    <mergeCell ref="V17:W17"/>
    <mergeCell ref="AB17:AC17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V24:W24"/>
    <mergeCell ref="AB24:AC24"/>
    <mergeCell ref="F25:G25"/>
    <mergeCell ref="J25:K25"/>
    <mergeCell ref="N25:O25"/>
    <mergeCell ref="R25:S25"/>
    <mergeCell ref="V25:W25"/>
    <mergeCell ref="AB25:AC25"/>
    <mergeCell ref="F23:G23"/>
    <mergeCell ref="J23:K23"/>
    <mergeCell ref="N23:O23"/>
    <mergeCell ref="R23:S23"/>
    <mergeCell ref="V23:W23"/>
    <mergeCell ref="AB23:AC23"/>
    <mergeCell ref="F24:G24"/>
    <mergeCell ref="J24:K24"/>
    <mergeCell ref="N24:O24"/>
    <mergeCell ref="R24:S24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28:G28"/>
    <mergeCell ref="J28:K28"/>
    <mergeCell ref="N28:O28"/>
    <mergeCell ref="R28:S28"/>
    <mergeCell ref="F26:G26"/>
    <mergeCell ref="J26:K26"/>
    <mergeCell ref="N26:O26"/>
    <mergeCell ref="R26:S26"/>
    <mergeCell ref="V28:W28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B31:D31"/>
    <mergeCell ref="F31:G31"/>
    <mergeCell ref="J31:K31"/>
    <mergeCell ref="N31:O31"/>
    <mergeCell ref="R31:S31"/>
    <mergeCell ref="V31:W31"/>
    <mergeCell ref="F33:G33"/>
    <mergeCell ref="N33:O33"/>
    <mergeCell ref="R33:S33"/>
    <mergeCell ref="V33:W33"/>
    <mergeCell ref="AE33:AF33"/>
    <mergeCell ref="B34:D34"/>
    <mergeCell ref="F34:G34"/>
    <mergeCell ref="J34:K34"/>
    <mergeCell ref="N34:O34"/>
    <mergeCell ref="R34:S34"/>
    <mergeCell ref="AB35:AC35"/>
    <mergeCell ref="C36:D36"/>
    <mergeCell ref="F36:G36"/>
    <mergeCell ref="J36:K36"/>
    <mergeCell ref="N36:O36"/>
    <mergeCell ref="R36:S36"/>
    <mergeCell ref="V36:W36"/>
    <mergeCell ref="AB36:AC36"/>
    <mergeCell ref="V34:W34"/>
    <mergeCell ref="C35:D35"/>
    <mergeCell ref="F35:G35"/>
    <mergeCell ref="J35:K35"/>
    <mergeCell ref="N35:O35"/>
    <mergeCell ref="R35:S35"/>
    <mergeCell ref="V35:W35"/>
    <mergeCell ref="AB37:AC37"/>
    <mergeCell ref="C40:D40"/>
    <mergeCell ref="F40:G40"/>
    <mergeCell ref="J40:K40"/>
    <mergeCell ref="N40:O40"/>
    <mergeCell ref="R40:S40"/>
    <mergeCell ref="AB40:AC40"/>
    <mergeCell ref="C37:D37"/>
    <mergeCell ref="F37:G37"/>
    <mergeCell ref="J37:K37"/>
    <mergeCell ref="N37:O37"/>
    <mergeCell ref="R37:S37"/>
    <mergeCell ref="V37:W37"/>
    <mergeCell ref="C38:D38"/>
    <mergeCell ref="C39:D39"/>
    <mergeCell ref="J38:K38"/>
    <mergeCell ref="J39:K39"/>
    <mergeCell ref="F38:G38"/>
    <mergeCell ref="F48:G48"/>
    <mergeCell ref="J48:K48"/>
    <mergeCell ref="N48:O48"/>
    <mergeCell ref="R48:S48"/>
    <mergeCell ref="V48:W48"/>
    <mergeCell ref="AB48:AC48"/>
    <mergeCell ref="F47:G47"/>
    <mergeCell ref="J47:K47"/>
    <mergeCell ref="N47:O47"/>
    <mergeCell ref="R47:S47"/>
    <mergeCell ref="V47:W47"/>
    <mergeCell ref="AB47:AC47"/>
    <mergeCell ref="F51:G51"/>
    <mergeCell ref="J51:K51"/>
    <mergeCell ref="N51:O51"/>
    <mergeCell ref="R51:S51"/>
    <mergeCell ref="AB51:AC51"/>
    <mergeCell ref="AE52:AG52"/>
    <mergeCell ref="B53:D53"/>
    <mergeCell ref="F53:G53"/>
    <mergeCell ref="J53:K53"/>
    <mergeCell ref="N53:O53"/>
    <mergeCell ref="R53:S53"/>
    <mergeCell ref="V53:W53"/>
    <mergeCell ref="AB53:AC53"/>
    <mergeCell ref="C52:D52"/>
    <mergeCell ref="F52:G52"/>
    <mergeCell ref="J52:K52"/>
    <mergeCell ref="N52:O52"/>
    <mergeCell ref="R52:S52"/>
    <mergeCell ref="AB52:AC52"/>
    <mergeCell ref="V51:W51"/>
    <mergeCell ref="F57:G57"/>
    <mergeCell ref="J57:K57"/>
    <mergeCell ref="N57:O57"/>
    <mergeCell ref="R57:S57"/>
    <mergeCell ref="V57:W57"/>
    <mergeCell ref="AE57:AG57"/>
    <mergeCell ref="AB55:AC55"/>
    <mergeCell ref="C56:D56"/>
    <mergeCell ref="F56:G56"/>
    <mergeCell ref="J56:K56"/>
    <mergeCell ref="N56:O56"/>
    <mergeCell ref="R56:S56"/>
    <mergeCell ref="V56:W56"/>
    <mergeCell ref="B55:D55"/>
    <mergeCell ref="F55:G55"/>
    <mergeCell ref="J55:K55"/>
    <mergeCell ref="N55:O55"/>
    <mergeCell ref="R55:S55"/>
    <mergeCell ref="V55:W55"/>
    <mergeCell ref="AB58:AC58"/>
    <mergeCell ref="AE58:AG58"/>
    <mergeCell ref="B59:D59"/>
    <mergeCell ref="F59:G59"/>
    <mergeCell ref="J59:K59"/>
    <mergeCell ref="N59:O59"/>
    <mergeCell ref="R59:S59"/>
    <mergeCell ref="V59:W59"/>
    <mergeCell ref="AB59:AC59"/>
    <mergeCell ref="B58:D58"/>
    <mergeCell ref="F58:G58"/>
    <mergeCell ref="J58:K58"/>
    <mergeCell ref="N58:O58"/>
    <mergeCell ref="R58:S58"/>
    <mergeCell ref="V58:W58"/>
    <mergeCell ref="AB61:AC61"/>
    <mergeCell ref="B62:D62"/>
    <mergeCell ref="F62:X62"/>
    <mergeCell ref="AB62:AC62"/>
    <mergeCell ref="B63:C63"/>
    <mergeCell ref="F63:G63"/>
    <mergeCell ref="J63:K63"/>
    <mergeCell ref="N63:O63"/>
    <mergeCell ref="R63:S63"/>
    <mergeCell ref="V63:W63"/>
    <mergeCell ref="B61:C61"/>
    <mergeCell ref="F61:G61"/>
    <mergeCell ref="J61:K61"/>
    <mergeCell ref="N61:O61"/>
    <mergeCell ref="R61:S61"/>
    <mergeCell ref="V61:W61"/>
    <mergeCell ref="B65:P65"/>
    <mergeCell ref="B68:O68"/>
    <mergeCell ref="K70:Y71"/>
    <mergeCell ref="AB63:AC63"/>
    <mergeCell ref="B64:C64"/>
    <mergeCell ref="F64:G64"/>
    <mergeCell ref="J64:K64"/>
    <mergeCell ref="N64:O64"/>
    <mergeCell ref="R64:S64"/>
    <mergeCell ref="V64:W64"/>
    <mergeCell ref="AB64:AC64"/>
  </mergeCells>
  <conditionalFormatting sqref="H13:H30 L13:L30 X13:X30 P13:P31 T13:T31 I29:I30 Q29:Q30 U29:U30">
    <cfRule type="cellIs" dxfId="42" priority="1" stopIfTrue="1" operator="equal">
      <formula>0</formula>
    </cfRule>
  </conditionalFormatting>
  <conditionalFormatting sqref="H33 Q33:Q42 U33:U42 I33:I50 H42 H44:H45 Q47:Q50 U47:U50 H53">
    <cfRule type="cellIs" dxfId="41" priority="11" stopIfTrue="1" operator="equal">
      <formula>0</formula>
    </cfRule>
  </conditionalFormatting>
  <conditionalFormatting sqref="H33:H42 H44:H52 L33:L42 P33:P42 T33:T52 X33:X52 L44:L52 P44:P52">
    <cfRule type="cellIs" dxfId="40" priority="12" stopIfTrue="1" operator="equal">
      <formula>0</formula>
    </cfRule>
  </conditionalFormatting>
  <pageMargins left="0.25" right="0.25" top="0.75" bottom="0.75" header="0.3" footer="0.3"/>
  <pageSetup paperSize="9" scale="4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68"/>
  <sheetViews>
    <sheetView view="pageBreakPreview" topLeftCell="B1" zoomScaleNormal="70" zoomScaleSheetLayoutView="100" workbookViewId="0">
      <selection activeCell="J61" sqref="J61:K61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363" t="s">
        <v>6</v>
      </c>
      <c r="K6" s="363"/>
      <c r="L6" s="363"/>
      <c r="M6" s="9"/>
      <c r="N6" s="531" t="s">
        <v>7</v>
      </c>
      <c r="O6" s="531"/>
      <c r="P6" s="531"/>
      <c r="Q6" s="9"/>
      <c r="R6" s="618" t="s">
        <v>8</v>
      </c>
      <c r="S6" s="618"/>
      <c r="T6" s="618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27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/>
      <c r="S26" s="585"/>
      <c r="T26" s="63">
        <f t="shared" si="3"/>
        <v>0</v>
      </c>
      <c r="U26" s="20"/>
      <c r="V26" s="585"/>
      <c r="W26" s="585"/>
      <c r="X26" s="62">
        <f t="shared" si="4"/>
        <v>0</v>
      </c>
      <c r="Y26" s="64"/>
      <c r="Z26" s="24">
        <f t="shared" si="5"/>
        <v>3</v>
      </c>
      <c r="AA26" s="65"/>
      <c r="AB26" s="368">
        <f t="shared" si="6"/>
        <v>98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/>
      <c r="G27" s="395"/>
      <c r="H27" s="52">
        <f t="shared" si="0"/>
        <v>0</v>
      </c>
      <c r="I27" s="53"/>
      <c r="J27" s="395">
        <v>2</v>
      </c>
      <c r="K27" s="395"/>
      <c r="L27" s="54">
        <f t="shared" si="1"/>
        <v>2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3600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68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20</v>
      </c>
      <c r="S32" s="334" t="s">
        <v>69</v>
      </c>
      <c r="T32" s="278" t="s">
        <v>67</v>
      </c>
      <c r="U32" s="268"/>
      <c r="V32" s="278">
        <v>18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33</v>
      </c>
      <c r="AF33" s="539"/>
      <c r="AG33" s="271" t="s">
        <v>34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35</v>
      </c>
      <c r="D35" s="429"/>
      <c r="E35" s="112"/>
      <c r="F35" s="430">
        <v>2</v>
      </c>
      <c r="G35" s="431"/>
      <c r="H35" s="223">
        <f t="shared" ref="H35:H40" si="7">(F35)*(F$10/AE$1)</f>
        <v>2</v>
      </c>
      <c r="I35" s="113"/>
      <c r="J35" s="430">
        <v>2</v>
      </c>
      <c r="K35" s="431"/>
      <c r="L35" s="223">
        <f t="shared" ref="L35:L40" si="8">J35*(J$10/AE$1)</f>
        <v>2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4</v>
      </c>
      <c r="AA35" s="96"/>
      <c r="AB35" s="418">
        <f>F35*F$8+J35*J$8+N35*N$8+R35*R$8+V35*V$8</f>
        <v>136</v>
      </c>
      <c r="AC35" s="419"/>
      <c r="AD35" s="115"/>
      <c r="AE35" s="269">
        <f>AB35</f>
        <v>136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36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>
        <v>1</v>
      </c>
      <c r="O36" s="423"/>
      <c r="P36" s="231">
        <f t="shared" si="9"/>
        <v>0.89473684210526316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7">
        <f>F36+J36+N36+R36+V36</f>
        <v>3</v>
      </c>
      <c r="AA36" s="79"/>
      <c r="AB36" s="418">
        <f t="shared" ref="AB36:AB40" si="12">F36*F$8+J36*J$8+N36*N$8+R36*R$8+V36*V$8</f>
        <v>98</v>
      </c>
      <c r="AC36" s="419"/>
      <c r="AD36" s="115"/>
      <c r="AE36" s="228">
        <f t="shared" ref="AE36:AE37" si="13">AB36</f>
        <v>98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37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7">
        <f>F37+J37+N37+R37+V37</f>
        <v>4</v>
      </c>
      <c r="AA37" s="79"/>
      <c r="AB37" s="418">
        <f t="shared" si="12"/>
        <v>132</v>
      </c>
      <c r="AC37" s="419"/>
      <c r="AD37" s="115"/>
      <c r="AE37" s="228">
        <f t="shared" si="13"/>
        <v>132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38</v>
      </c>
      <c r="D38" s="421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1</v>
      </c>
      <c r="O38" s="441"/>
      <c r="P38" s="231">
        <f t="shared" si="9"/>
        <v>0.89473684210526316</v>
      </c>
      <c r="Q38" s="73"/>
      <c r="R38" s="440">
        <v>2</v>
      </c>
      <c r="S38" s="441"/>
      <c r="T38" s="231">
        <f t="shared" si="10"/>
        <v>1.7894736842105263</v>
      </c>
      <c r="U38" s="73"/>
      <c r="V38" s="234"/>
      <c r="W38" s="235"/>
      <c r="X38" s="225">
        <f t="shared" si="11"/>
        <v>0</v>
      </c>
      <c r="Y38" s="79"/>
      <c r="Z38" s="227">
        <f>F38+J38+N38+R38+V38/2</f>
        <v>3</v>
      </c>
      <c r="AA38" s="79"/>
      <c r="AB38" s="418">
        <f t="shared" si="12"/>
        <v>90</v>
      </c>
      <c r="AC38" s="419"/>
      <c r="AD38" s="115"/>
      <c r="AE38" s="229"/>
      <c r="AF38" s="2"/>
      <c r="AG38" s="230">
        <f>AB38</f>
        <v>90</v>
      </c>
      <c r="AH38" s="208"/>
      <c r="AI38" s="208"/>
    </row>
    <row r="39" spans="1:35" ht="24.9" customHeight="1">
      <c r="A39" s="116"/>
      <c r="B39" s="236">
        <v>21</v>
      </c>
      <c r="C39" s="420" t="s">
        <v>39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>
        <v>1</v>
      </c>
      <c r="O39" s="441"/>
      <c r="P39" s="231">
        <f t="shared" si="9"/>
        <v>0.89473684210526316</v>
      </c>
      <c r="Q39" s="73"/>
      <c r="R39" s="440">
        <v>3</v>
      </c>
      <c r="S39" s="441"/>
      <c r="T39" s="231">
        <f t="shared" si="10"/>
        <v>2.6842105263157894</v>
      </c>
      <c r="U39" s="73"/>
      <c r="V39" s="577"/>
      <c r="W39" s="578"/>
      <c r="X39" s="225"/>
      <c r="Y39" s="79"/>
      <c r="Z39" s="227">
        <f>F39+J39+N39+R39+V39/2</f>
        <v>4</v>
      </c>
      <c r="AA39" s="79"/>
      <c r="AB39" s="418">
        <f t="shared" si="12"/>
        <v>120</v>
      </c>
      <c r="AC39" s="419"/>
      <c r="AD39" s="115"/>
      <c r="AE39" s="229"/>
      <c r="AF39" s="2"/>
      <c r="AG39" s="230">
        <f t="shared" ref="AG39:AG40" si="14">AB39</f>
        <v>120</v>
      </c>
      <c r="AH39" s="208"/>
      <c r="AI39" s="208"/>
    </row>
    <row r="40" spans="1:35" ht="24.9" customHeight="1">
      <c r="A40" s="116"/>
      <c r="B40" s="70">
        <v>22</v>
      </c>
      <c r="C40" s="420" t="s">
        <v>40</v>
      </c>
      <c r="D40" s="421"/>
      <c r="E40" s="117"/>
      <c r="F40" s="434"/>
      <c r="G40" s="435"/>
      <c r="H40" s="233">
        <f t="shared" si="7"/>
        <v>0</v>
      </c>
      <c r="I40" s="73"/>
      <c r="J40" s="422"/>
      <c r="K40" s="423"/>
      <c r="L40" s="231">
        <f t="shared" si="8"/>
        <v>0</v>
      </c>
      <c r="M40" s="74"/>
      <c r="N40" s="561"/>
      <c r="O40" s="562"/>
      <c r="P40" s="231">
        <f t="shared" si="9"/>
        <v>0</v>
      </c>
      <c r="Q40" s="73"/>
      <c r="R40" s="440">
        <v>2</v>
      </c>
      <c r="S40" s="441"/>
      <c r="T40" s="231">
        <f t="shared" si="10"/>
        <v>1.7894736842105263</v>
      </c>
      <c r="U40" s="73"/>
      <c r="V40" s="399"/>
      <c r="W40" s="576"/>
      <c r="X40" s="225">
        <f>V40*(V$10/AE$1)</f>
        <v>0</v>
      </c>
      <c r="Y40" s="79"/>
      <c r="Z40" s="238">
        <f>F40+J40+N40+R40+V40</f>
        <v>2</v>
      </c>
      <c r="AA40" s="79"/>
      <c r="AB40" s="418">
        <f t="shared" si="12"/>
        <v>60</v>
      </c>
      <c r="AC40" s="419"/>
      <c r="AD40" s="115"/>
      <c r="AE40" s="229"/>
      <c r="AF40" s="2"/>
      <c r="AG40" s="230">
        <f t="shared" si="14"/>
        <v>60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285">
        <f>SUM(F35:F40)</f>
        <v>5</v>
      </c>
      <c r="G41" s="286"/>
      <c r="H41" s="119"/>
      <c r="I41" s="77"/>
      <c r="J41" s="285">
        <f>SUM(J35:J40)</f>
        <v>4</v>
      </c>
      <c r="K41" s="286"/>
      <c r="L41" s="119"/>
      <c r="M41" s="79"/>
      <c r="N41" s="285">
        <f>SUM(N35:N40)</f>
        <v>4</v>
      </c>
      <c r="O41" s="286"/>
      <c r="P41" s="120"/>
      <c r="Q41" s="79"/>
      <c r="R41" s="285">
        <f>SUM(R35:R40)</f>
        <v>7</v>
      </c>
      <c r="S41" s="286"/>
      <c r="T41" s="78"/>
      <c r="U41" s="79"/>
      <c r="V41" s="285">
        <f ca="1">SUM(V35:W41)</f>
        <v>0</v>
      </c>
      <c r="W41" s="286"/>
      <c r="X41" s="78"/>
      <c r="Y41" s="79"/>
      <c r="Z41" s="284">
        <f>SUM(Z35:Z40)</f>
        <v>20</v>
      </c>
      <c r="AA41" s="79"/>
      <c r="AB41" s="402">
        <f>SUM(AB35:AC40)</f>
        <v>636</v>
      </c>
      <c r="AC41" s="454"/>
      <c r="AD41" s="115"/>
      <c r="AE41" s="121">
        <f>SUM(AE35:AE40)</f>
        <v>366</v>
      </c>
      <c r="AF41" s="122"/>
      <c r="AG41" s="123">
        <f>SUM(AG35:AG40)</f>
        <v>270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55</v>
      </c>
      <c r="D44" s="527"/>
      <c r="E44" s="129"/>
      <c r="F44" s="528">
        <v>3</v>
      </c>
      <c r="G44" s="529"/>
      <c r="H44" s="240">
        <f t="shared" ref="H44:H49" si="15">(F44)*(F$10/AE$1)</f>
        <v>3</v>
      </c>
      <c r="I44" s="73"/>
      <c r="J44" s="528">
        <v>3</v>
      </c>
      <c r="K44" s="529"/>
      <c r="L44" s="240">
        <f t="shared" ref="L44:L49" si="16">J44*(J$10/AE$1)</f>
        <v>3</v>
      </c>
      <c r="M44" s="84"/>
      <c r="N44" s="528"/>
      <c r="O44" s="529"/>
      <c r="P44" s="241">
        <f t="shared" ref="P44:P49" si="17">N44*(N$10/AE$1)</f>
        <v>0</v>
      </c>
      <c r="Q44" s="84"/>
      <c r="R44" s="528"/>
      <c r="S44" s="529"/>
      <c r="T44" s="130">
        <f t="shared" ref="T44:T49" si="18">R44*(R$10/AE$1)</f>
        <v>0</v>
      </c>
      <c r="U44" s="84"/>
      <c r="V44" s="525"/>
      <c r="W44" s="525"/>
      <c r="X44" s="131">
        <f t="shared" ref="X44:X49" si="19">V44*(V$10/AE$1)</f>
        <v>0</v>
      </c>
      <c r="Y44" s="84"/>
      <c r="Z44" s="242">
        <f>F44+J44+N44+R44+V44</f>
        <v>6</v>
      </c>
      <c r="AA44" s="79"/>
      <c r="AB44" s="418">
        <f>F44*F$8+J44*J$8+N44*N$8+R44*R$8+V44*V$8</f>
        <v>204</v>
      </c>
      <c r="AC44" s="419"/>
      <c r="AD44" s="115"/>
      <c r="AE44" s="243">
        <f>AB44</f>
        <v>204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56</v>
      </c>
      <c r="D45" s="260"/>
      <c r="E45" s="129"/>
      <c r="F45" s="467"/>
      <c r="G45" s="468"/>
      <c r="H45" s="251">
        <f t="shared" si="15"/>
        <v>0</v>
      </c>
      <c r="I45" s="73"/>
      <c r="J45" s="467">
        <v>2</v>
      </c>
      <c r="K45" s="468"/>
      <c r="L45" s="252">
        <f t="shared" si="16"/>
        <v>2</v>
      </c>
      <c r="M45" s="84"/>
      <c r="N45" s="467">
        <v>4</v>
      </c>
      <c r="O45" s="468"/>
      <c r="P45" s="249">
        <f t="shared" si="17"/>
        <v>3.5789473684210527</v>
      </c>
      <c r="Q45" s="84"/>
      <c r="R45" s="467"/>
      <c r="S45" s="468"/>
      <c r="T45" s="249">
        <f t="shared" si="18"/>
        <v>0</v>
      </c>
      <c r="U45" s="84"/>
      <c r="V45" s="391"/>
      <c r="W45" s="391"/>
      <c r="X45" s="132">
        <f t="shared" si="19"/>
        <v>0</v>
      </c>
      <c r="Y45" s="84"/>
      <c r="Z45" s="48">
        <f>J45+N45+R45+V45</f>
        <v>6</v>
      </c>
      <c r="AA45" s="79"/>
      <c r="AB45" s="418">
        <f t="shared" ref="AB45:AB49" si="20">F45*F$8+J45*J$8+N45*N$8+R45*R$8+V45*V$8</f>
        <v>188</v>
      </c>
      <c r="AC45" s="419"/>
      <c r="AD45" s="115"/>
      <c r="AE45" s="253">
        <f t="shared" ref="AE45:AE46" si="21">AB45</f>
        <v>188</v>
      </c>
      <c r="AF45" s="2"/>
      <c r="AG45" s="254"/>
      <c r="AH45" s="208"/>
      <c r="AI45" s="208"/>
    </row>
    <row r="46" spans="1:35" ht="24.9" customHeight="1">
      <c r="A46"/>
      <c r="B46" s="255">
        <v>25</v>
      </c>
      <c r="C46" s="259" t="s">
        <v>57</v>
      </c>
      <c r="D46" s="260"/>
      <c r="E46" s="129"/>
      <c r="F46" s="467">
        <v>3</v>
      </c>
      <c r="G46" s="468"/>
      <c r="H46" s="247">
        <f t="shared" si="15"/>
        <v>3</v>
      </c>
      <c r="I46" s="73"/>
      <c r="J46" s="467">
        <v>3</v>
      </c>
      <c r="K46" s="468"/>
      <c r="L46" s="248">
        <f t="shared" si="16"/>
        <v>3</v>
      </c>
      <c r="M46" s="74"/>
      <c r="N46" s="422"/>
      <c r="O46" s="423"/>
      <c r="P46" s="47">
        <f t="shared" si="17"/>
        <v>0</v>
      </c>
      <c r="Q46" s="73"/>
      <c r="R46" s="422"/>
      <c r="S46" s="423"/>
      <c r="T46" s="47">
        <f t="shared" si="18"/>
        <v>0</v>
      </c>
      <c r="U46" s="73"/>
      <c r="V46" s="391"/>
      <c r="W46" s="391"/>
      <c r="X46" s="133">
        <f t="shared" si="19"/>
        <v>0</v>
      </c>
      <c r="Y46" s="134"/>
      <c r="Z46" s="37">
        <f>F46+J46+N46+R46+V46</f>
        <v>6</v>
      </c>
      <c r="AA46" s="135"/>
      <c r="AB46" s="418">
        <f t="shared" si="20"/>
        <v>204</v>
      </c>
      <c r="AC46" s="419"/>
      <c r="AD46" s="115"/>
      <c r="AE46" s="244">
        <f t="shared" si="21"/>
        <v>204</v>
      </c>
      <c r="AF46" s="2"/>
      <c r="AG46" s="246"/>
      <c r="AH46" s="208"/>
      <c r="AI46" s="208"/>
    </row>
    <row r="47" spans="1:35" ht="24.9" customHeight="1">
      <c r="A47"/>
      <c r="B47" s="256">
        <v>26</v>
      </c>
      <c r="C47" s="261" t="s">
        <v>58</v>
      </c>
      <c r="D47" s="262"/>
      <c r="E47" s="136"/>
      <c r="F47" s="571"/>
      <c r="G47" s="572"/>
      <c r="H47" s="137">
        <f t="shared" si="15"/>
        <v>0</v>
      </c>
      <c r="I47" s="20"/>
      <c r="J47" s="573"/>
      <c r="K47" s="574"/>
      <c r="L47" s="137">
        <f t="shared" si="16"/>
        <v>0</v>
      </c>
      <c r="M47" s="22"/>
      <c r="N47" s="546">
        <v>2</v>
      </c>
      <c r="O47" s="547"/>
      <c r="P47" s="47">
        <f t="shared" si="17"/>
        <v>1.7894736842105263</v>
      </c>
      <c r="Q47" s="20"/>
      <c r="R47" s="546">
        <v>4</v>
      </c>
      <c r="S47" s="547"/>
      <c r="T47" s="47">
        <f t="shared" si="18"/>
        <v>3.5789473684210527</v>
      </c>
      <c r="U47" s="20"/>
      <c r="V47" s="263"/>
      <c r="W47" s="264"/>
      <c r="X47" s="47">
        <f t="shared" si="19"/>
        <v>0</v>
      </c>
      <c r="Y47" s="134"/>
      <c r="Z47" s="37">
        <v>6</v>
      </c>
      <c r="AA47" s="135"/>
      <c r="AB47" s="418">
        <f t="shared" si="20"/>
        <v>180</v>
      </c>
      <c r="AC47" s="419"/>
      <c r="AD47" s="115"/>
      <c r="AE47" s="244"/>
      <c r="AF47" s="2"/>
      <c r="AG47" s="257">
        <f>AB47</f>
        <v>180</v>
      </c>
      <c r="AH47" s="208"/>
      <c r="AI47" s="208"/>
    </row>
    <row r="48" spans="1:35" ht="24.9" customHeight="1">
      <c r="A48"/>
      <c r="B48" s="255">
        <v>27</v>
      </c>
      <c r="C48" s="261" t="s">
        <v>59</v>
      </c>
      <c r="D48" s="262"/>
      <c r="E48" s="136"/>
      <c r="F48" s="575"/>
      <c r="G48" s="391"/>
      <c r="H48" s="137">
        <f t="shared" si="15"/>
        <v>0</v>
      </c>
      <c r="I48" s="20"/>
      <c r="J48" s="575"/>
      <c r="K48" s="391"/>
      <c r="L48" s="137">
        <f t="shared" si="16"/>
        <v>0</v>
      </c>
      <c r="M48" s="22"/>
      <c r="N48" s="546">
        <v>2</v>
      </c>
      <c r="O48" s="547"/>
      <c r="P48" s="47">
        <f t="shared" si="17"/>
        <v>1.7894736842105263</v>
      </c>
      <c r="Q48" s="20"/>
      <c r="R48" s="546">
        <v>3</v>
      </c>
      <c r="S48" s="547"/>
      <c r="T48" s="47">
        <f t="shared" si="18"/>
        <v>2.6842105263157894</v>
      </c>
      <c r="U48" s="20"/>
      <c r="V48" s="263"/>
      <c r="W48" s="264"/>
      <c r="X48" s="47">
        <f t="shared" si="19"/>
        <v>0</v>
      </c>
      <c r="Y48" s="134"/>
      <c r="Z48" s="37">
        <v>6</v>
      </c>
      <c r="AA48" s="135"/>
      <c r="AB48" s="418">
        <f t="shared" si="20"/>
        <v>150</v>
      </c>
      <c r="AC48" s="419"/>
      <c r="AD48" s="115"/>
      <c r="AE48" s="244"/>
      <c r="AF48" s="2"/>
      <c r="AG48" s="257">
        <f t="shared" ref="AG48:AG49" si="22">AB48</f>
        <v>150</v>
      </c>
      <c r="AH48" s="208"/>
      <c r="AI48" s="208"/>
    </row>
    <row r="49" spans="1:35" ht="24.9" customHeight="1">
      <c r="A49"/>
      <c r="B49" s="258">
        <v>28</v>
      </c>
      <c r="C49" s="476" t="s">
        <v>172</v>
      </c>
      <c r="D49" s="477"/>
      <c r="E49" s="136"/>
      <c r="F49" s="478"/>
      <c r="G49" s="479"/>
      <c r="H49" s="137">
        <f t="shared" si="15"/>
        <v>0</v>
      </c>
      <c r="I49" s="20"/>
      <c r="J49" s="478"/>
      <c r="K49" s="479"/>
      <c r="L49" s="137">
        <f t="shared" si="16"/>
        <v>0</v>
      </c>
      <c r="M49" s="22"/>
      <c r="N49" s="422"/>
      <c r="O49" s="423"/>
      <c r="P49" s="47">
        <f t="shared" si="17"/>
        <v>0</v>
      </c>
      <c r="Q49" s="20"/>
      <c r="R49" s="422"/>
      <c r="S49" s="423"/>
      <c r="T49" s="45">
        <f t="shared" si="18"/>
        <v>0</v>
      </c>
      <c r="U49" s="20"/>
      <c r="V49" s="265">
        <v>7</v>
      </c>
      <c r="W49" s="266"/>
      <c r="X49" s="249">
        <f t="shared" si="19"/>
        <v>5.5263157894736841</v>
      </c>
      <c r="Y49" s="134"/>
      <c r="Z49" s="37">
        <v>7</v>
      </c>
      <c r="AA49" s="135"/>
      <c r="AB49" s="418">
        <f t="shared" si="20"/>
        <v>196</v>
      </c>
      <c r="AC49" s="419"/>
      <c r="AD49" s="115"/>
      <c r="AE49" s="473"/>
      <c r="AF49" s="474"/>
      <c r="AG49" s="475">
        <f t="shared" si="22"/>
        <v>196</v>
      </c>
      <c r="AH49" s="208"/>
      <c r="AI49" s="208"/>
    </row>
    <row r="50" spans="1:35" ht="24.9" customHeight="1">
      <c r="A50"/>
      <c r="B50" s="450" t="s">
        <v>43</v>
      </c>
      <c r="C50" s="450"/>
      <c r="D50" s="451"/>
      <c r="E50" s="118"/>
      <c r="F50" s="416">
        <f>SUM(F44:G49)</f>
        <v>6</v>
      </c>
      <c r="G50" s="417"/>
      <c r="H50" s="76"/>
      <c r="I50" s="77"/>
      <c r="J50" s="417">
        <f>SUM(J44:K49)</f>
        <v>8</v>
      </c>
      <c r="K50" s="417"/>
      <c r="L50" s="78"/>
      <c r="M50" s="79"/>
      <c r="N50" s="417">
        <f>SUM(N44:O49)</f>
        <v>8</v>
      </c>
      <c r="O50" s="417"/>
      <c r="P50" s="78"/>
      <c r="Q50" s="79"/>
      <c r="R50" s="417">
        <f>SUM(R44:S49)</f>
        <v>7</v>
      </c>
      <c r="S50" s="417"/>
      <c r="T50" s="78"/>
      <c r="U50" s="79"/>
      <c r="V50" s="452">
        <v>7</v>
      </c>
      <c r="W50" s="453"/>
      <c r="X50" s="78"/>
      <c r="Y50" s="94"/>
      <c r="Z50" s="82">
        <f>SUM(Z44:Z49)</f>
        <v>37</v>
      </c>
      <c r="AA50" s="93"/>
      <c r="AB50" s="402">
        <f>SUM(AB44:AC49)</f>
        <v>1122</v>
      </c>
      <c r="AC50" s="454"/>
      <c r="AD50" s="115"/>
      <c r="AE50" s="121">
        <f>SUM(AE44:AE49)</f>
        <v>596</v>
      </c>
      <c r="AF50" s="122"/>
      <c r="AG50" s="123">
        <f>SUM(AG47:AG48)</f>
        <v>330</v>
      </c>
      <c r="AH50" s="208"/>
      <c r="AI50" s="208"/>
    </row>
    <row r="51" spans="1:35" ht="18">
      <c r="A51"/>
      <c r="B51" s="138"/>
      <c r="C51" s="138"/>
      <c r="D51" s="138"/>
      <c r="E51" s="125"/>
      <c r="F51" s="139">
        <f>F41+F50</f>
        <v>11</v>
      </c>
      <c r="G51" s="139"/>
      <c r="H51" s="140"/>
      <c r="I51" s="140"/>
      <c r="J51" s="139">
        <f>J41+J50</f>
        <v>12</v>
      </c>
      <c r="K51" s="139"/>
      <c r="L51" s="140"/>
      <c r="M51" s="140"/>
      <c r="N51" s="139">
        <f>N41+N50</f>
        <v>12</v>
      </c>
      <c r="O51" s="139"/>
      <c r="P51" s="140"/>
      <c r="Q51" s="140"/>
      <c r="R51" s="139">
        <f>R41+R50</f>
        <v>14</v>
      </c>
      <c r="S51" s="139"/>
      <c r="T51" s="140"/>
      <c r="U51" s="140"/>
      <c r="V51" s="139" t="e">
        <f ca="1">V41+V50</f>
        <v>#REF!</v>
      </c>
      <c r="W51" s="139"/>
      <c r="X51" s="140"/>
      <c r="Y51" s="140"/>
      <c r="Z51" s="139" t="e">
        <f ca="1">SUM(F51:X51)</f>
        <v>#REF!</v>
      </c>
      <c r="AA51" s="79"/>
      <c r="AB51" s="141"/>
      <c r="AC51" s="141"/>
      <c r="AD51" s="115"/>
      <c r="AE51" s="2"/>
      <c r="AF51" s="2"/>
      <c r="AG51" s="142"/>
      <c r="AH51" s="208"/>
      <c r="AI51" s="208"/>
    </row>
    <row r="52" spans="1:35" ht="19.5" customHeight="1" thickBot="1">
      <c r="A52"/>
      <c r="B52" s="489" t="s">
        <v>44</v>
      </c>
      <c r="C52" s="489"/>
      <c r="D52" s="490"/>
      <c r="E52" s="143"/>
      <c r="F52" s="491">
        <f>F41+F50</f>
        <v>11</v>
      </c>
      <c r="G52" s="492"/>
      <c r="H52" s="93"/>
      <c r="I52" s="79"/>
      <c r="J52" s="492">
        <f>J41+J50</f>
        <v>12</v>
      </c>
      <c r="K52" s="492"/>
      <c r="L52" s="93"/>
      <c r="M52" s="79"/>
      <c r="N52" s="492">
        <f>N41+N50</f>
        <v>12</v>
      </c>
      <c r="O52" s="492"/>
      <c r="P52" s="93"/>
      <c r="Q52" s="79"/>
      <c r="R52" s="492">
        <f>R41+R50</f>
        <v>14</v>
      </c>
      <c r="S52" s="492"/>
      <c r="T52" s="93"/>
      <c r="U52" s="79"/>
      <c r="V52" s="492">
        <f>V50</f>
        <v>7</v>
      </c>
      <c r="W52" s="492"/>
      <c r="X52" s="93"/>
      <c r="Y52" s="94"/>
      <c r="Z52" s="95">
        <f>Z50+Z41</f>
        <v>57</v>
      </c>
      <c r="AA52" s="93"/>
      <c r="AB52" s="486">
        <f>AB41+AB50</f>
        <v>1758</v>
      </c>
      <c r="AC52" s="487"/>
      <c r="AD52" s="115"/>
      <c r="AE52" s="144">
        <f>AE41+AE50</f>
        <v>962</v>
      </c>
      <c r="AF52" s="145"/>
      <c r="AG52" s="146">
        <f>AG41+AG50</f>
        <v>600</v>
      </c>
      <c r="AH52" s="208"/>
      <c r="AI52" s="208"/>
    </row>
    <row r="53" spans="1:35" ht="15" customHeight="1">
      <c r="A53"/>
      <c r="B53" s="84"/>
      <c r="C53" s="488"/>
      <c r="D53" s="488"/>
      <c r="E53" s="147"/>
      <c r="F53" s="411">
        <v>11</v>
      </c>
      <c r="G53" s="411"/>
      <c r="H53" s="125"/>
      <c r="I53" s="125"/>
      <c r="J53" s="411">
        <v>13</v>
      </c>
      <c r="K53" s="411"/>
      <c r="L53" s="125"/>
      <c r="M53" s="125"/>
      <c r="N53" s="411">
        <v>12</v>
      </c>
      <c r="O53" s="411"/>
      <c r="P53" s="125"/>
      <c r="Q53" s="125"/>
      <c r="R53" s="411">
        <v>13</v>
      </c>
      <c r="S53" s="411"/>
      <c r="T53" s="125"/>
      <c r="U53" s="125"/>
      <c r="V53" s="411">
        <v>7</v>
      </c>
      <c r="W53" s="411"/>
      <c r="X53" s="79"/>
      <c r="Y53" s="79"/>
      <c r="Z53" s="148">
        <f>SUM(F53:W53)</f>
        <v>56</v>
      </c>
      <c r="AA53" s="79"/>
      <c r="AB53" s="88"/>
      <c r="AC53" s="88"/>
      <c r="AD53" s="89"/>
      <c r="AE53" s="149">
        <v>750</v>
      </c>
      <c r="AF53" s="2"/>
      <c r="AG53" s="149">
        <v>540</v>
      </c>
      <c r="AH53" s="208"/>
      <c r="AI53" s="208"/>
    </row>
    <row r="54" spans="1:35" ht="18">
      <c r="A54"/>
      <c r="B54" s="150"/>
      <c r="C54" s="150"/>
      <c r="D54" s="151" t="s">
        <v>45</v>
      </c>
      <c r="E54" s="152"/>
      <c r="F54" s="482">
        <v>8</v>
      </c>
      <c r="G54" s="482"/>
      <c r="H54" s="153"/>
      <c r="I54" s="153"/>
      <c r="J54" s="482">
        <v>11</v>
      </c>
      <c r="K54" s="482"/>
      <c r="L54" s="153"/>
      <c r="M54" s="153"/>
      <c r="N54" s="482">
        <v>13</v>
      </c>
      <c r="O54" s="482"/>
      <c r="P54" s="153"/>
      <c r="Q54" s="153"/>
      <c r="R54" s="482">
        <v>12</v>
      </c>
      <c r="S54" s="482"/>
      <c r="T54" s="153"/>
      <c r="U54" s="153"/>
      <c r="V54" s="482">
        <v>7</v>
      </c>
      <c r="W54" s="482"/>
      <c r="X54" s="153"/>
      <c r="Y54" s="153"/>
      <c r="Z54" s="154">
        <f>SUM(F54:W54)</f>
        <v>51</v>
      </c>
      <c r="AA54" s="79"/>
      <c r="AB54" s="155"/>
      <c r="AC54" s="155"/>
      <c r="AD54" s="89"/>
      <c r="AE54" s="483">
        <f>AE52+AG52</f>
        <v>1562</v>
      </c>
      <c r="AF54" s="484"/>
      <c r="AG54" s="485"/>
      <c r="AH54" s="208"/>
      <c r="AI54" s="208"/>
    </row>
    <row r="55" spans="1:35" ht="16.5" customHeight="1">
      <c r="A55"/>
      <c r="B55" s="499" t="s">
        <v>46</v>
      </c>
      <c r="C55" s="499"/>
      <c r="D55" s="500"/>
      <c r="E55" s="143"/>
      <c r="F55" s="501">
        <f>F52+F31</f>
        <v>35</v>
      </c>
      <c r="G55" s="502"/>
      <c r="H55" s="156"/>
      <c r="I55" s="157"/>
      <c r="J55" s="502">
        <f>J52+J31</f>
        <v>36</v>
      </c>
      <c r="K55" s="502"/>
      <c r="L55" s="158"/>
      <c r="M55" s="157"/>
      <c r="N55" s="502">
        <f>N52+N31</f>
        <v>36</v>
      </c>
      <c r="O55" s="502"/>
      <c r="P55" s="156"/>
      <c r="Q55" s="157"/>
      <c r="R55" s="502">
        <f>R52+R31</f>
        <v>36</v>
      </c>
      <c r="S55" s="502"/>
      <c r="T55" s="156"/>
      <c r="U55" s="157"/>
      <c r="V55" s="502">
        <f>V52+V31</f>
        <v>28</v>
      </c>
      <c r="W55" s="502"/>
      <c r="X55" s="156"/>
      <c r="Y55" s="159"/>
      <c r="Z55" s="160">
        <f>Z52+Z31</f>
        <v>172</v>
      </c>
      <c r="AA55" s="156"/>
      <c r="AB55" s="493">
        <f>AB52+AB31</f>
        <v>5358</v>
      </c>
      <c r="AC55" s="493"/>
      <c r="AD55" s="161"/>
      <c r="AE55" s="494">
        <f>AE53+AG53</f>
        <v>1290</v>
      </c>
      <c r="AF55" s="495"/>
      <c r="AG55" s="496"/>
      <c r="AH55" s="208"/>
      <c r="AI55" s="208"/>
    </row>
    <row r="56" spans="1:35" ht="16.5" customHeight="1">
      <c r="A56"/>
      <c r="B56" s="570" t="s">
        <v>47</v>
      </c>
      <c r="C56" s="570"/>
      <c r="D56" s="570"/>
      <c r="E56" s="162"/>
      <c r="F56" s="497">
        <v>35</v>
      </c>
      <c r="G56" s="497"/>
      <c r="H56" s="163"/>
      <c r="I56" s="163"/>
      <c r="J56" s="497">
        <v>36</v>
      </c>
      <c r="K56" s="497"/>
      <c r="L56" s="163"/>
      <c r="M56" s="163"/>
      <c r="N56" s="497">
        <v>36</v>
      </c>
      <c r="O56" s="497"/>
      <c r="P56" s="163"/>
      <c r="Q56" s="163"/>
      <c r="R56" s="497">
        <v>35</v>
      </c>
      <c r="S56" s="497"/>
      <c r="T56" s="163"/>
      <c r="U56" s="163"/>
      <c r="V56" s="497">
        <v>29</v>
      </c>
      <c r="W56" s="497"/>
      <c r="X56" s="163"/>
      <c r="Y56" s="164"/>
      <c r="Z56" s="165">
        <f>SUM(F56:V56)</f>
        <v>171</v>
      </c>
      <c r="AA56" s="166"/>
      <c r="AB56" s="498"/>
      <c r="AC56" s="498"/>
      <c r="AD56" s="167"/>
      <c r="AE56" s="168"/>
      <c r="AF56" s="169"/>
      <c r="AG56" s="170"/>
      <c r="AH56" s="208"/>
      <c r="AI56" s="208"/>
    </row>
    <row r="57" spans="1:35" ht="16.5" customHeight="1">
      <c r="A57"/>
      <c r="B57" s="171"/>
      <c r="C57" s="171"/>
      <c r="D57" s="171"/>
      <c r="E57" s="171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86"/>
      <c r="Z57" s="148"/>
      <c r="AA57" s="125"/>
      <c r="AB57" s="167"/>
      <c r="AC57" s="167"/>
      <c r="AD57" s="167"/>
      <c r="AE57" s="66"/>
      <c r="AF57" s="66"/>
      <c r="AG57" s="66"/>
      <c r="AH57" s="208"/>
      <c r="AI57" s="208"/>
    </row>
    <row r="58" spans="1:35" ht="15.75" customHeight="1">
      <c r="A58"/>
      <c r="B58" s="512" t="s">
        <v>48</v>
      </c>
      <c r="C58" s="512"/>
      <c r="D58" s="172"/>
      <c r="E58" s="33"/>
      <c r="F58" s="513">
        <v>2</v>
      </c>
      <c r="G58" s="514"/>
      <c r="H58" s="173">
        <v>2</v>
      </c>
      <c r="I58" s="134"/>
      <c r="J58" s="514">
        <v>2</v>
      </c>
      <c r="K58" s="514"/>
      <c r="L58" s="173">
        <v>2</v>
      </c>
      <c r="M58" s="134"/>
      <c r="N58" s="514">
        <v>2</v>
      </c>
      <c r="O58" s="514"/>
      <c r="P58" s="173">
        <v>1.79</v>
      </c>
      <c r="Q58" s="174"/>
      <c r="R58" s="514">
        <v>2</v>
      </c>
      <c r="S58" s="514"/>
      <c r="T58" s="173">
        <v>2</v>
      </c>
      <c r="U58" s="175"/>
      <c r="V58" s="514">
        <v>2</v>
      </c>
      <c r="W58" s="514"/>
      <c r="X58" s="176">
        <f>(V58)*(V$10/AE$1)</f>
        <v>1.5789473684210527</v>
      </c>
      <c r="Y58" s="11"/>
      <c r="Z58" s="177">
        <v>10</v>
      </c>
      <c r="AA58" s="25"/>
      <c r="AB58" s="503">
        <v>300</v>
      </c>
      <c r="AC58" s="503"/>
      <c r="AD58" s="38"/>
      <c r="AE58" s="178"/>
      <c r="AF58" s="179"/>
      <c r="AG58" s="180"/>
      <c r="AH58" s="208"/>
      <c r="AI58" s="208"/>
    </row>
    <row r="59" spans="1:35" ht="19.5" customHeight="1">
      <c r="A59"/>
      <c r="B59" s="504" t="s">
        <v>49</v>
      </c>
      <c r="C59" s="504"/>
      <c r="D59" s="505"/>
      <c r="E59" s="181"/>
      <c r="F59" s="506" t="s">
        <v>50</v>
      </c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11"/>
      <c r="Z59" s="11"/>
      <c r="AA59" s="25"/>
      <c r="AB59" s="508">
        <v>10</v>
      </c>
      <c r="AC59" s="508"/>
      <c r="AD59" s="38"/>
      <c r="AE59" s="178"/>
      <c r="AF59" s="179"/>
      <c r="AG59" s="180"/>
      <c r="AH59" s="208"/>
      <c r="AI59" s="208"/>
    </row>
    <row r="60" spans="1:35" ht="17.399999999999999">
      <c r="A60"/>
      <c r="B60" s="509" t="s">
        <v>51</v>
      </c>
      <c r="C60" s="509"/>
      <c r="D60" s="72"/>
      <c r="E60" s="33"/>
      <c r="F60" s="510">
        <v>0.5</v>
      </c>
      <c r="G60" s="511"/>
      <c r="H60" s="182"/>
      <c r="I60" s="134"/>
      <c r="J60" s="511">
        <v>0.5</v>
      </c>
      <c r="K60" s="511"/>
      <c r="L60" s="182"/>
      <c r="M60" s="134"/>
      <c r="N60" s="511">
        <v>0.5</v>
      </c>
      <c r="O60" s="511"/>
      <c r="P60" s="182"/>
      <c r="Q60" s="134"/>
      <c r="R60" s="511"/>
      <c r="S60" s="511"/>
      <c r="T60" s="182"/>
      <c r="U60" s="134"/>
      <c r="V60" s="511"/>
      <c r="W60" s="511"/>
      <c r="X60" s="182"/>
      <c r="Y60" s="11"/>
      <c r="Z60" s="183">
        <v>1.5</v>
      </c>
      <c r="AA60" s="25"/>
      <c r="AB60" s="520">
        <v>45</v>
      </c>
      <c r="AC60" s="520"/>
      <c r="AD60" s="161"/>
      <c r="AE60" s="184"/>
      <c r="AF60" s="184"/>
      <c r="AG60" s="184"/>
      <c r="AH60" s="208"/>
      <c r="AI60" s="208"/>
    </row>
    <row r="61" spans="1:35" ht="18.75" customHeight="1">
      <c r="A61"/>
      <c r="B61" s="521" t="s">
        <v>52</v>
      </c>
      <c r="C61" s="521"/>
      <c r="D61" s="185"/>
      <c r="E61" s="186"/>
      <c r="F61" s="522">
        <f>F55+F58+F60</f>
        <v>37.5</v>
      </c>
      <c r="G61" s="522"/>
      <c r="H61" s="187"/>
      <c r="I61" s="134"/>
      <c r="J61" s="522">
        <f>J55+J58+J60</f>
        <v>38.5</v>
      </c>
      <c r="K61" s="522"/>
      <c r="L61" s="187"/>
      <c r="M61" s="134"/>
      <c r="N61" s="523">
        <f>N55+N58+N60</f>
        <v>38.5</v>
      </c>
      <c r="O61" s="523"/>
      <c r="P61" s="218"/>
      <c r="Q61" s="219"/>
      <c r="R61" s="523">
        <f>R55+R58+R60</f>
        <v>38</v>
      </c>
      <c r="S61" s="523"/>
      <c r="T61" s="188"/>
      <c r="U61" s="134"/>
      <c r="V61" s="522">
        <f>V55+V58+V60</f>
        <v>30</v>
      </c>
      <c r="W61" s="522"/>
      <c r="X61" s="187"/>
      <c r="Y61" s="189"/>
      <c r="Z61" s="190">
        <f>F61+J61+N61+R61+V61</f>
        <v>182.5</v>
      </c>
      <c r="AA61" s="25"/>
      <c r="AB61" s="524">
        <f>AB55+AB58+AB60+AB59</f>
        <v>5713</v>
      </c>
      <c r="AC61" s="524"/>
      <c r="AD61" s="38"/>
      <c r="AE61" s="2"/>
      <c r="AF61" s="2"/>
      <c r="AG61" s="2"/>
      <c r="AH61" s="208"/>
      <c r="AI61" s="208"/>
    </row>
    <row r="62" spans="1:35" ht="42" customHeight="1" thickBot="1">
      <c r="A62"/>
      <c r="B62" s="515" t="s">
        <v>66</v>
      </c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  <c r="Q62" s="220"/>
      <c r="R62" s="191"/>
      <c r="S62" s="191"/>
      <c r="T62" s="192"/>
      <c r="U62" s="191"/>
      <c r="V62" s="193"/>
      <c r="W62" s="193"/>
      <c r="X62" s="191"/>
      <c r="Y62" s="191"/>
      <c r="Z62" s="191"/>
      <c r="AA62" s="191"/>
      <c r="AB62" s="191"/>
      <c r="AC62" s="194"/>
      <c r="AD62" s="38"/>
      <c r="AE62" s="2"/>
      <c r="AF62" s="2"/>
      <c r="AG62" s="2"/>
      <c r="AH62" s="208"/>
      <c r="AI62" s="208"/>
    </row>
    <row r="63" spans="1:35" s="209" customFormat="1" ht="15.75" customHeight="1">
      <c r="A63"/>
      <c r="B63" s="195" t="s">
        <v>174</v>
      </c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7"/>
      <c r="N63" s="198"/>
      <c r="O63" s="198"/>
      <c r="P63" s="200" t="s">
        <v>33</v>
      </c>
      <c r="Q63" s="221"/>
      <c r="R63" s="196"/>
      <c r="S63" s="196"/>
      <c r="T63" s="200" t="s">
        <v>34</v>
      </c>
      <c r="U63" s="196"/>
      <c r="V63" s="198"/>
      <c r="W63" s="84"/>
      <c r="X63" s="197"/>
      <c r="Y63" s="197"/>
      <c r="Z63" s="196"/>
      <c r="AA63" s="196"/>
      <c r="AB63" s="199"/>
      <c r="AC63" s="199"/>
      <c r="AD63" s="89"/>
      <c r="AE63" s="2"/>
      <c r="AF63" s="2"/>
      <c r="AG63" s="2"/>
    </row>
    <row r="64" spans="1:35" ht="9" customHeight="1">
      <c r="A64"/>
      <c r="B64" s="195"/>
      <c r="C64" s="196"/>
      <c r="D64" s="196"/>
      <c r="E64" s="196"/>
      <c r="F64" s="84"/>
      <c r="G64" s="84"/>
      <c r="H64" s="196"/>
      <c r="I64" s="196"/>
      <c r="J64" s="84"/>
      <c r="K64" s="84"/>
      <c r="L64" s="196"/>
      <c r="M64" s="196"/>
      <c r="N64" s="84"/>
      <c r="O64" s="84"/>
      <c r="P64" s="196"/>
      <c r="Q64" s="196"/>
      <c r="R64" s="196"/>
      <c r="S64" s="196"/>
      <c r="T64" s="196"/>
      <c r="U64" s="196"/>
      <c r="V64" s="84"/>
      <c r="W64" s="8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518" t="s">
        <v>191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2"/>
      <c r="AG65" s="2"/>
    </row>
    <row r="66" spans="1:33" ht="17.399999999999999">
      <c r="A66"/>
      <c r="B66" s="275" t="s">
        <v>185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03"/>
      <c r="P66" s="201"/>
      <c r="Q66" s="201"/>
      <c r="R66" s="201"/>
      <c r="S66" s="201"/>
      <c r="T66" s="201"/>
      <c r="U66" s="201"/>
      <c r="V66" s="201"/>
      <c r="W66" s="20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6">
      <c r="A67"/>
      <c r="B67" s="205"/>
      <c r="C67" s="196"/>
      <c r="D67" s="196"/>
      <c r="E67" s="196"/>
      <c r="F67" s="84"/>
      <c r="G67" s="84"/>
      <c r="H67" s="196"/>
      <c r="I67" s="196"/>
      <c r="J67" s="84"/>
      <c r="K67" s="519" t="s">
        <v>53</v>
      </c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  <row r="68" spans="1:33" ht="15.6">
      <c r="A68"/>
      <c r="B68" s="207"/>
      <c r="C68" s="207"/>
      <c r="D68" s="207"/>
      <c r="E68" s="207"/>
      <c r="F68" s="207"/>
      <c r="G68" s="207"/>
      <c r="H68" s="207"/>
      <c r="I68" s="207"/>
      <c r="J68" s="207"/>
      <c r="K68" s="519"/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196"/>
      <c r="AA68" s="196"/>
      <c r="AB68" s="199"/>
      <c r="AC68" s="199"/>
      <c r="AD68" s="89"/>
      <c r="AE68" s="206"/>
      <c r="AF68" s="2"/>
      <c r="AG68" s="2"/>
    </row>
  </sheetData>
  <mergeCells count="314">
    <mergeCell ref="B1:AD1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F9:X9"/>
    <mergeCell ref="F10:H10"/>
    <mergeCell ref="J10:L10"/>
    <mergeCell ref="N10:P10"/>
    <mergeCell ref="R10:T10"/>
    <mergeCell ref="V10:X10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V26:W26"/>
    <mergeCell ref="AB26:AC26"/>
    <mergeCell ref="F27:G27"/>
    <mergeCell ref="J27:K27"/>
    <mergeCell ref="N27:O27"/>
    <mergeCell ref="R27:S27"/>
    <mergeCell ref="V27:W27"/>
    <mergeCell ref="AB27:AC27"/>
    <mergeCell ref="B26:B27"/>
    <mergeCell ref="C26:C27"/>
    <mergeCell ref="F26:G26"/>
    <mergeCell ref="J26:K26"/>
    <mergeCell ref="N26:O26"/>
    <mergeCell ref="R26:S26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J31:K31"/>
    <mergeCell ref="N31:O31"/>
    <mergeCell ref="R31:S31"/>
    <mergeCell ref="V31:W31"/>
    <mergeCell ref="AB31:AC31"/>
    <mergeCell ref="AE31:AG32"/>
    <mergeCell ref="B31:D31"/>
    <mergeCell ref="F31:G31"/>
    <mergeCell ref="F30:G30"/>
    <mergeCell ref="J30:K30"/>
    <mergeCell ref="N30:O30"/>
    <mergeCell ref="R30:S30"/>
    <mergeCell ref="V30:W30"/>
    <mergeCell ref="AB30:AC30"/>
    <mergeCell ref="V52:W52"/>
    <mergeCell ref="N49:O49"/>
    <mergeCell ref="R49:S49"/>
    <mergeCell ref="J47:K47"/>
    <mergeCell ref="R47:S47"/>
    <mergeCell ref="V46:W46"/>
    <mergeCell ref="AB46:AC46"/>
    <mergeCell ref="AB45:AC45"/>
    <mergeCell ref="R46:S46"/>
    <mergeCell ref="N45:O45"/>
    <mergeCell ref="R45:S45"/>
    <mergeCell ref="V45:W45"/>
    <mergeCell ref="AB49:AC49"/>
    <mergeCell ref="B34:D34"/>
    <mergeCell ref="C32:D32"/>
    <mergeCell ref="F34:G34"/>
    <mergeCell ref="J34:K34"/>
    <mergeCell ref="N34:O34"/>
    <mergeCell ref="R34:S34"/>
    <mergeCell ref="V34:W34"/>
    <mergeCell ref="F33:G33"/>
    <mergeCell ref="N33:O33"/>
    <mergeCell ref="R33:S33"/>
    <mergeCell ref="V33:W33"/>
    <mergeCell ref="C37:D37"/>
    <mergeCell ref="F37:G37"/>
    <mergeCell ref="J37:K37"/>
    <mergeCell ref="V36:W36"/>
    <mergeCell ref="AB36:AC36"/>
    <mergeCell ref="AB35:AC35"/>
    <mergeCell ref="C36:D36"/>
    <mergeCell ref="F36:G36"/>
    <mergeCell ref="J36:K36"/>
    <mergeCell ref="C35:D35"/>
    <mergeCell ref="F35:G35"/>
    <mergeCell ref="J35:K35"/>
    <mergeCell ref="N37:O37"/>
    <mergeCell ref="R37:S37"/>
    <mergeCell ref="N36:O36"/>
    <mergeCell ref="R36:S36"/>
    <mergeCell ref="N35:O35"/>
    <mergeCell ref="R35:S35"/>
    <mergeCell ref="V35:W35"/>
    <mergeCell ref="V37:W37"/>
    <mergeCell ref="AB37:AC37"/>
    <mergeCell ref="C39:D39"/>
    <mergeCell ref="F39:G39"/>
    <mergeCell ref="J39:K39"/>
    <mergeCell ref="N39:O39"/>
    <mergeCell ref="R39:S39"/>
    <mergeCell ref="AB38:AC38"/>
    <mergeCell ref="C38:D38"/>
    <mergeCell ref="F38:G38"/>
    <mergeCell ref="J38:K38"/>
    <mergeCell ref="N38:O38"/>
    <mergeCell ref="R38:S38"/>
    <mergeCell ref="V39:W39"/>
    <mergeCell ref="AB39:AC39"/>
    <mergeCell ref="B41:D41"/>
    <mergeCell ref="AB41:AC41"/>
    <mergeCell ref="V40:W40"/>
    <mergeCell ref="AB40:AC40"/>
    <mergeCell ref="C40:D40"/>
    <mergeCell ref="F40:G40"/>
    <mergeCell ref="J40:K40"/>
    <mergeCell ref="N40:O40"/>
    <mergeCell ref="R40:S40"/>
    <mergeCell ref="C44:D44"/>
    <mergeCell ref="F46:G46"/>
    <mergeCell ref="N46:O46"/>
    <mergeCell ref="J45:K45"/>
    <mergeCell ref="J44:K44"/>
    <mergeCell ref="N44:O44"/>
    <mergeCell ref="R44:S44"/>
    <mergeCell ref="F45:G45"/>
    <mergeCell ref="AE49:AG49"/>
    <mergeCell ref="C49:D49"/>
    <mergeCell ref="F49:G49"/>
    <mergeCell ref="J49:K49"/>
    <mergeCell ref="R48:S48"/>
    <mergeCell ref="AB48:AC48"/>
    <mergeCell ref="AB47:AC47"/>
    <mergeCell ref="J46:K46"/>
    <mergeCell ref="F48:G48"/>
    <mergeCell ref="J48:K48"/>
    <mergeCell ref="N48:O48"/>
    <mergeCell ref="F47:G47"/>
    <mergeCell ref="N47:O47"/>
    <mergeCell ref="AB44:AC44"/>
    <mergeCell ref="F44:G44"/>
    <mergeCell ref="V44:W44"/>
    <mergeCell ref="B50:D50"/>
    <mergeCell ref="AB50:AC50"/>
    <mergeCell ref="C53:D53"/>
    <mergeCell ref="F54:G54"/>
    <mergeCell ref="J54:K54"/>
    <mergeCell ref="N54:O54"/>
    <mergeCell ref="R54:S54"/>
    <mergeCell ref="V54:W54"/>
    <mergeCell ref="F50:G50"/>
    <mergeCell ref="J50:K50"/>
    <mergeCell ref="N50:O50"/>
    <mergeCell ref="R50:S50"/>
    <mergeCell ref="V50:W50"/>
    <mergeCell ref="AB52:AC52"/>
    <mergeCell ref="F53:G53"/>
    <mergeCell ref="J53:K53"/>
    <mergeCell ref="N53:O53"/>
    <mergeCell ref="R53:S53"/>
    <mergeCell ref="V53:W53"/>
    <mergeCell ref="B52:D52"/>
    <mergeCell ref="F52:G52"/>
    <mergeCell ref="J52:K52"/>
    <mergeCell ref="N52:O52"/>
    <mergeCell ref="R52:S52"/>
    <mergeCell ref="AB60:AC60"/>
    <mergeCell ref="AE54:AG54"/>
    <mergeCell ref="B55:D55"/>
    <mergeCell ref="AE55:AG55"/>
    <mergeCell ref="F56:G56"/>
    <mergeCell ref="J56:K56"/>
    <mergeCell ref="N56:O56"/>
    <mergeCell ref="R56:S56"/>
    <mergeCell ref="V56:W56"/>
    <mergeCell ref="B58:C58"/>
    <mergeCell ref="F58:G58"/>
    <mergeCell ref="J58:K58"/>
    <mergeCell ref="N58:O58"/>
    <mergeCell ref="R58:S58"/>
    <mergeCell ref="V58:W58"/>
    <mergeCell ref="AB58:AC58"/>
    <mergeCell ref="AB55:AC55"/>
    <mergeCell ref="B56:D56"/>
    <mergeCell ref="AB56:AC56"/>
    <mergeCell ref="F55:G55"/>
    <mergeCell ref="J55:K55"/>
    <mergeCell ref="N55:O55"/>
    <mergeCell ref="R55:S55"/>
    <mergeCell ref="V55:W55"/>
    <mergeCell ref="B65:AE65"/>
    <mergeCell ref="AE33:AF33"/>
    <mergeCell ref="AB32:AC32"/>
    <mergeCell ref="B2:AD2"/>
    <mergeCell ref="B3:AD3"/>
    <mergeCell ref="B43:D43"/>
    <mergeCell ref="AB61:AC61"/>
    <mergeCell ref="K67:Y68"/>
    <mergeCell ref="B62:P62"/>
    <mergeCell ref="B61:C61"/>
    <mergeCell ref="F61:G61"/>
    <mergeCell ref="J61:K61"/>
    <mergeCell ref="N61:O61"/>
    <mergeCell ref="R61:S61"/>
    <mergeCell ref="V61:W61"/>
    <mergeCell ref="B59:D59"/>
    <mergeCell ref="F59:X59"/>
    <mergeCell ref="AB59:AC59"/>
    <mergeCell ref="B60:C60"/>
    <mergeCell ref="F60:G60"/>
    <mergeCell ref="J60:K60"/>
    <mergeCell ref="N60:O60"/>
    <mergeCell ref="R60:S60"/>
    <mergeCell ref="V60:W60"/>
  </mergeCells>
  <conditionalFormatting sqref="H33 H40 H42:H43 H13:H30 L13:L30 X13:X30 P13:P31 T13:T31">
    <cfRule type="cellIs" dxfId="39" priority="5" stopIfTrue="1" operator="equal">
      <formula>0</formula>
    </cfRule>
  </conditionalFormatting>
  <conditionalFormatting sqref="H33:H40 H42:H49 L33:L40 P33:P40 T33:T49 X33:X49 L42:L49 P42:P49">
    <cfRule type="cellIs" dxfId="38" priority="2" stopIfTrue="1" operator="equal">
      <formula>0</formula>
    </cfRule>
  </conditionalFormatting>
  <conditionalFormatting sqref="H33:H40 H42:H49">
    <cfRule type="cellIs" dxfId="37" priority="6" stopIfTrue="1" operator="equal">
      <formula>0</formula>
    </cfRule>
  </conditionalFormatting>
  <conditionalFormatting sqref="I30 Q30 U30 H33 Q33:Q40 U33:U40 I33:I46 H40 H42:H43 Q45:Q46 U45:U46 H50">
    <cfRule type="cellIs" dxfId="36" priority="1" stopIfTrue="1" operator="equal">
      <formula>0</formula>
    </cfRule>
  </conditionalFormatting>
  <pageMargins left="0.25" right="0.25" top="0.75" bottom="0.75" header="0.3" footer="0.3"/>
  <pageSetup paperSize="9"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73"/>
  <sheetViews>
    <sheetView view="pageBreakPreview" zoomScaleNormal="70" zoomScaleSheetLayoutView="100" workbookViewId="0">
      <selection activeCell="R6" sqref="R6:T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89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363" t="s">
        <v>6</v>
      </c>
      <c r="K6" s="363"/>
      <c r="L6" s="363"/>
      <c r="M6" s="9"/>
      <c r="N6" s="531" t="s">
        <v>7</v>
      </c>
      <c r="O6" s="531"/>
      <c r="P6" s="531"/>
      <c r="Q6" s="9"/>
      <c r="R6" s="618" t="s">
        <v>8</v>
      </c>
      <c r="S6" s="618"/>
      <c r="T6" s="618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86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/>
      <c r="S22" s="381"/>
      <c r="T22" s="36">
        <f t="shared" si="3"/>
        <v>0</v>
      </c>
      <c r="U22" s="20"/>
      <c r="V22" s="381"/>
      <c r="W22" s="381"/>
      <c r="X22" s="36">
        <f t="shared" si="4"/>
        <v>0</v>
      </c>
      <c r="Y22" s="11"/>
      <c r="Z22" s="24">
        <f t="shared" si="5"/>
        <v>3</v>
      </c>
      <c r="AA22" s="25"/>
      <c r="AB22" s="368">
        <f t="shared" si="6"/>
        <v>98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628" t="s">
        <v>88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6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628"/>
      <c r="D27" s="50" t="s">
        <v>26</v>
      </c>
      <c r="E27" s="51"/>
      <c r="F27" s="394"/>
      <c r="G27" s="395"/>
      <c r="H27" s="52">
        <f t="shared" si="0"/>
        <v>0</v>
      </c>
      <c r="I27" s="53"/>
      <c r="J27" s="395">
        <v>2</v>
      </c>
      <c r="K27" s="395"/>
      <c r="L27" s="54">
        <f t="shared" si="1"/>
        <v>2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3600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68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20</v>
      </c>
      <c r="S32" s="334" t="s">
        <v>69</v>
      </c>
      <c r="T32" s="278" t="s">
        <v>67</v>
      </c>
      <c r="U32" s="268"/>
      <c r="V32" s="278">
        <v>18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90</v>
      </c>
      <c r="AF33" s="413"/>
      <c r="AG33" s="343" t="s">
        <v>91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93</v>
      </c>
      <c r="D35" s="429"/>
      <c r="E35" s="112"/>
      <c r="F35" s="430">
        <v>3</v>
      </c>
      <c r="G35" s="431"/>
      <c r="H35" s="223">
        <f t="shared" ref="H35:H43" si="7">((F35)*(F$10/AE$1))</f>
        <v>3</v>
      </c>
      <c r="I35" s="113"/>
      <c r="J35" s="430">
        <v>2</v>
      </c>
      <c r="K35" s="431"/>
      <c r="L35" s="223">
        <f t="shared" ref="L35:L43" si="8">(J35)*(J$10/AE$1)</f>
        <v>2</v>
      </c>
      <c r="M35" s="114"/>
      <c r="N35" s="430">
        <v>1</v>
      </c>
      <c r="O35" s="431"/>
      <c r="P35" s="223">
        <f t="shared" ref="P35:P43" si="9">N35*(N$10/AE$1)</f>
        <v>0.89473684210526316</v>
      </c>
      <c r="Q35" s="113"/>
      <c r="R35" s="430"/>
      <c r="S35" s="431"/>
      <c r="T35" s="223">
        <f t="shared" ref="T35:T43" si="10">(R35)*(R$10/AE$1)</f>
        <v>0</v>
      </c>
      <c r="U35" s="113"/>
      <c r="V35" s="548"/>
      <c r="W35" s="549"/>
      <c r="X35" s="224">
        <f t="shared" ref="X35:X39" si="11">V35*(V$10/AE$1)</f>
        <v>0</v>
      </c>
      <c r="Y35" s="96"/>
      <c r="Z35" s="226">
        <f>F35+J35+N35+R35+V35</f>
        <v>6</v>
      </c>
      <c r="AA35" s="96"/>
      <c r="AB35" s="418">
        <f>F35*F$8+J35*J$8+N35*N$8+R35*R$8+V35*V$8</f>
        <v>200</v>
      </c>
      <c r="AC35" s="419"/>
      <c r="AD35" s="115"/>
      <c r="AE35" s="269">
        <f>AB35</f>
        <v>200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2</v>
      </c>
      <c r="G36" s="423"/>
      <c r="H36" s="231">
        <f t="shared" si="7"/>
        <v>2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3" si="12">F36+J36+N36+R36+V36</f>
        <v>3</v>
      </c>
      <c r="AA36" s="79"/>
      <c r="AB36" s="418">
        <f t="shared" ref="AB36:AB43" si="13">F36*F$8+J36*J$8+N36*N$8+R36*R$8+V36*V$8</f>
        <v>102</v>
      </c>
      <c r="AC36" s="419"/>
      <c r="AD36" s="115"/>
      <c r="AE36" s="228">
        <f t="shared" ref="AE36:AE38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95</v>
      </c>
      <c r="D37" s="421"/>
      <c r="E37" s="112"/>
      <c r="F37" s="422">
        <v>2</v>
      </c>
      <c r="G37" s="423"/>
      <c r="H37" s="231">
        <f t="shared" si="7"/>
        <v>2</v>
      </c>
      <c r="I37" s="73"/>
      <c r="J37" s="422">
        <v>1</v>
      </c>
      <c r="K37" s="423"/>
      <c r="L37" s="231">
        <f t="shared" si="8"/>
        <v>1</v>
      </c>
      <c r="M37" s="74"/>
      <c r="N37" s="422">
        <v>1</v>
      </c>
      <c r="O37" s="423"/>
      <c r="P37" s="231">
        <f t="shared" si="9"/>
        <v>0.89473684210526316</v>
      </c>
      <c r="Q37" s="73"/>
      <c r="R37" s="424"/>
      <c r="S37" s="425"/>
      <c r="T37" s="232">
        <f t="shared" si="10"/>
        <v>0</v>
      </c>
      <c r="U37" s="73"/>
      <c r="V37" s="279"/>
      <c r="W37" s="330"/>
      <c r="X37" s="225"/>
      <c r="Y37" s="79"/>
      <c r="Z37" s="226">
        <f t="shared" si="12"/>
        <v>4</v>
      </c>
      <c r="AA37" s="79"/>
      <c r="AB37" s="418">
        <f t="shared" si="13"/>
        <v>132</v>
      </c>
      <c r="AC37" s="419"/>
      <c r="AD37" s="115"/>
      <c r="AE37" s="228">
        <f t="shared" si="14"/>
        <v>132</v>
      </c>
      <c r="AF37" s="91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40</v>
      </c>
      <c r="D38" s="421"/>
      <c r="E38" s="112"/>
      <c r="F38" s="422"/>
      <c r="G38" s="423"/>
      <c r="H38" s="231">
        <f t="shared" si="7"/>
        <v>0</v>
      </c>
      <c r="I38" s="73"/>
      <c r="J38" s="422">
        <v>1</v>
      </c>
      <c r="K38" s="423"/>
      <c r="L38" s="231">
        <f t="shared" si="8"/>
        <v>1</v>
      </c>
      <c r="M38" s="74"/>
      <c r="N38" s="422"/>
      <c r="O38" s="423"/>
      <c r="P38" s="231">
        <f t="shared" si="9"/>
        <v>0</v>
      </c>
      <c r="Q38" s="73"/>
      <c r="R38" s="422"/>
      <c r="S38" s="423"/>
      <c r="T38" s="232">
        <f t="shared" si="10"/>
        <v>0</v>
      </c>
      <c r="U38" s="73"/>
      <c r="V38" s="381"/>
      <c r="W38" s="385"/>
      <c r="X38" s="225">
        <f t="shared" si="11"/>
        <v>0</v>
      </c>
      <c r="Y38" s="79"/>
      <c r="Z38" s="226">
        <f t="shared" si="12"/>
        <v>1</v>
      </c>
      <c r="AA38" s="79"/>
      <c r="AB38" s="418">
        <f t="shared" si="13"/>
        <v>34</v>
      </c>
      <c r="AC38" s="419"/>
      <c r="AD38" s="115"/>
      <c r="AE38" s="228">
        <f t="shared" si="14"/>
        <v>34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99</v>
      </c>
      <c r="D39" s="421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40"/>
      <c r="O39" s="441"/>
      <c r="P39" s="231">
        <f t="shared" si="9"/>
        <v>0</v>
      </c>
      <c r="Q39" s="73"/>
      <c r="R39" s="440">
        <v>1</v>
      </c>
      <c r="S39" s="441"/>
      <c r="T39" s="231">
        <f t="shared" si="10"/>
        <v>0.89473684210526316</v>
      </c>
      <c r="U39" s="73"/>
      <c r="V39" s="292"/>
      <c r="W39" s="293"/>
      <c r="X39" s="225">
        <f t="shared" si="11"/>
        <v>0</v>
      </c>
      <c r="Y39" s="79"/>
      <c r="Z39" s="226">
        <f t="shared" si="12"/>
        <v>1</v>
      </c>
      <c r="AA39" s="79"/>
      <c r="AB39" s="418">
        <f t="shared" si="13"/>
        <v>30</v>
      </c>
      <c r="AC39" s="419"/>
      <c r="AD39" s="115"/>
      <c r="AE39" s="229"/>
      <c r="AF39" s="2"/>
      <c r="AG39" s="230">
        <f>AB39</f>
        <v>30</v>
      </c>
      <c r="AH39" s="208"/>
      <c r="AI39" s="208"/>
    </row>
    <row r="40" spans="1:35" ht="24.9" customHeight="1">
      <c r="A40" s="116"/>
      <c r="B40" s="236">
        <v>22</v>
      </c>
      <c r="C40" s="444" t="s">
        <v>100</v>
      </c>
      <c r="D40" s="445"/>
      <c r="E40" s="112"/>
      <c r="F40" s="280"/>
      <c r="G40" s="281"/>
      <c r="H40" s="233">
        <f t="shared" si="7"/>
        <v>0</v>
      </c>
      <c r="I40" s="73"/>
      <c r="J40" s="446">
        <v>1</v>
      </c>
      <c r="K40" s="447"/>
      <c r="L40" s="231">
        <f t="shared" si="8"/>
        <v>1</v>
      </c>
      <c r="M40" s="74"/>
      <c r="N40" s="446">
        <v>1</v>
      </c>
      <c r="O40" s="447"/>
      <c r="P40" s="231">
        <f t="shared" si="9"/>
        <v>0.89473684210526316</v>
      </c>
      <c r="Q40" s="73"/>
      <c r="R40" s="446">
        <v>1</v>
      </c>
      <c r="S40" s="447"/>
      <c r="T40" s="231">
        <f t="shared" si="10"/>
        <v>0.89473684210526316</v>
      </c>
      <c r="U40" s="73"/>
      <c r="V40" s="294"/>
      <c r="W40" s="295"/>
      <c r="X40" s="225"/>
      <c r="Y40" s="79"/>
      <c r="Z40" s="226">
        <f t="shared" si="12"/>
        <v>3</v>
      </c>
      <c r="AA40" s="79"/>
      <c r="AB40" s="418">
        <f t="shared" si="13"/>
        <v>94</v>
      </c>
      <c r="AC40" s="419"/>
      <c r="AD40" s="115"/>
      <c r="AE40" s="229"/>
      <c r="AF40" s="2"/>
      <c r="AG40" s="230">
        <f t="shared" ref="AG40:AG43" si="15">AB40</f>
        <v>94</v>
      </c>
      <c r="AH40" s="208"/>
      <c r="AI40" s="208"/>
    </row>
    <row r="41" spans="1:35" ht="24.9" customHeight="1">
      <c r="A41" s="116"/>
      <c r="B41" s="236">
        <v>23</v>
      </c>
      <c r="C41" s="420" t="s">
        <v>101</v>
      </c>
      <c r="D41" s="421"/>
      <c r="E41" s="112"/>
      <c r="F41" s="434"/>
      <c r="G41" s="435"/>
      <c r="H41" s="233">
        <f t="shared" si="7"/>
        <v>0</v>
      </c>
      <c r="I41" s="73"/>
      <c r="J41" s="440">
        <v>1</v>
      </c>
      <c r="K41" s="441"/>
      <c r="L41" s="231">
        <f t="shared" si="8"/>
        <v>1</v>
      </c>
      <c r="M41" s="74"/>
      <c r="N41" s="440">
        <v>1</v>
      </c>
      <c r="O41" s="441"/>
      <c r="P41" s="231">
        <f t="shared" si="9"/>
        <v>0.89473684210526316</v>
      </c>
      <c r="Q41" s="73"/>
      <c r="R41" s="440">
        <v>2</v>
      </c>
      <c r="S41" s="441"/>
      <c r="T41" s="231">
        <f t="shared" si="10"/>
        <v>1.7894736842105263</v>
      </c>
      <c r="U41" s="73"/>
      <c r="V41" s="590"/>
      <c r="W41" s="594"/>
      <c r="X41" s="225"/>
      <c r="Y41" s="79"/>
      <c r="Z41" s="226">
        <f t="shared" si="12"/>
        <v>4</v>
      </c>
      <c r="AA41" s="79"/>
      <c r="AB41" s="418">
        <f t="shared" si="13"/>
        <v>124</v>
      </c>
      <c r="AC41" s="419"/>
      <c r="AD41" s="115"/>
      <c r="AE41" s="229"/>
      <c r="AF41" s="2"/>
      <c r="AG41" s="230">
        <f t="shared" si="15"/>
        <v>124</v>
      </c>
      <c r="AH41" s="208"/>
      <c r="AI41" s="208"/>
    </row>
    <row r="42" spans="1:35" ht="24.9" customHeight="1">
      <c r="A42" s="116"/>
      <c r="B42" s="236">
        <v>24</v>
      </c>
      <c r="C42" s="444" t="s">
        <v>102</v>
      </c>
      <c r="D42" s="445"/>
      <c r="E42" s="112"/>
      <c r="F42" s="280"/>
      <c r="G42" s="281"/>
      <c r="H42" s="233">
        <f t="shared" si="7"/>
        <v>0</v>
      </c>
      <c r="I42" s="73"/>
      <c r="J42" s="446"/>
      <c r="K42" s="447"/>
      <c r="L42" s="231">
        <f t="shared" si="8"/>
        <v>0</v>
      </c>
      <c r="M42" s="74"/>
      <c r="N42" s="446"/>
      <c r="O42" s="447"/>
      <c r="P42" s="231">
        <f t="shared" si="9"/>
        <v>0</v>
      </c>
      <c r="Q42" s="73"/>
      <c r="R42" s="446">
        <v>2</v>
      </c>
      <c r="S42" s="447"/>
      <c r="T42" s="231">
        <f t="shared" si="10"/>
        <v>1.7894736842105263</v>
      </c>
      <c r="U42" s="73"/>
      <c r="V42" s="279"/>
      <c r="W42" s="298"/>
      <c r="X42" s="225"/>
      <c r="Y42" s="79"/>
      <c r="Z42" s="226">
        <f t="shared" si="12"/>
        <v>2</v>
      </c>
      <c r="AA42" s="79"/>
      <c r="AB42" s="418">
        <f t="shared" si="13"/>
        <v>60</v>
      </c>
      <c r="AC42" s="419"/>
      <c r="AD42" s="115"/>
      <c r="AE42" s="229"/>
      <c r="AF42" s="2"/>
      <c r="AG42" s="230">
        <f t="shared" si="15"/>
        <v>60</v>
      </c>
      <c r="AH42" s="208"/>
      <c r="AI42" s="208"/>
    </row>
    <row r="43" spans="1:35" ht="24.9" customHeight="1">
      <c r="A43" s="116"/>
      <c r="B43" s="70">
        <v>25</v>
      </c>
      <c r="C43" s="420" t="s">
        <v>98</v>
      </c>
      <c r="D43" s="421"/>
      <c r="E43" s="117"/>
      <c r="F43" s="434"/>
      <c r="G43" s="435"/>
      <c r="H43" s="233">
        <f t="shared" si="7"/>
        <v>0</v>
      </c>
      <c r="I43" s="73"/>
      <c r="J43" s="422"/>
      <c r="K43" s="423"/>
      <c r="L43" s="231">
        <f t="shared" si="8"/>
        <v>0</v>
      </c>
      <c r="M43" s="74"/>
      <c r="N43" s="561"/>
      <c r="O43" s="562"/>
      <c r="P43" s="231">
        <f t="shared" si="9"/>
        <v>0</v>
      </c>
      <c r="Q43" s="73"/>
      <c r="R43" s="440">
        <v>1</v>
      </c>
      <c r="S43" s="441"/>
      <c r="T43" s="231">
        <f t="shared" si="10"/>
        <v>0.89473684210526316</v>
      </c>
      <c r="U43" s="73"/>
      <c r="V43" s="399"/>
      <c r="W43" s="576"/>
      <c r="X43" s="225">
        <f>V43*(V$10/AE$1)</f>
        <v>0</v>
      </c>
      <c r="Y43" s="79"/>
      <c r="Z43" s="226">
        <f t="shared" si="12"/>
        <v>1</v>
      </c>
      <c r="AA43" s="79"/>
      <c r="AB43" s="418">
        <f t="shared" si="13"/>
        <v>30</v>
      </c>
      <c r="AC43" s="419"/>
      <c r="AD43" s="115"/>
      <c r="AE43" s="229"/>
      <c r="AF43" s="2"/>
      <c r="AG43" s="230">
        <f t="shared" si="15"/>
        <v>30</v>
      </c>
      <c r="AH43" s="208"/>
      <c r="AI43" s="208"/>
    </row>
    <row r="44" spans="1:35" ht="24.9" customHeight="1">
      <c r="A44"/>
      <c r="B44" s="450" t="s">
        <v>41</v>
      </c>
      <c r="C44" s="450"/>
      <c r="D44" s="451"/>
      <c r="E44" s="118"/>
      <c r="F44" s="416">
        <f>SUM(F35:F43)</f>
        <v>7</v>
      </c>
      <c r="G44" s="417"/>
      <c r="H44" s="119"/>
      <c r="I44" s="77"/>
      <c r="J44" s="417">
        <f>SUM(J35:J43)</f>
        <v>7</v>
      </c>
      <c r="K44" s="417"/>
      <c r="L44" s="119"/>
      <c r="M44" s="79"/>
      <c r="N44" s="417">
        <f>SUM(N35:N43)</f>
        <v>4</v>
      </c>
      <c r="O44" s="417"/>
      <c r="P44" s="120"/>
      <c r="Q44" s="79"/>
      <c r="R44" s="417">
        <f>SUM(R35:R43)</f>
        <v>7</v>
      </c>
      <c r="S44" s="417"/>
      <c r="T44" s="78"/>
      <c r="U44" s="79"/>
      <c r="V44" s="452">
        <f ca="1">SUM(V35:W44)</f>
        <v>0</v>
      </c>
      <c r="W44" s="453"/>
      <c r="X44" s="78"/>
      <c r="Y44" s="79"/>
      <c r="Z44" s="82">
        <f>SUM(Z35:Z43)</f>
        <v>25</v>
      </c>
      <c r="AA44" s="79"/>
      <c r="AB44" s="402">
        <f>SUM(AB35:AC43)</f>
        <v>806</v>
      </c>
      <c r="AC44" s="454"/>
      <c r="AD44" s="115"/>
      <c r="AE44" s="121">
        <f>SUM(AE35:AE43)</f>
        <v>468</v>
      </c>
      <c r="AF44" s="122"/>
      <c r="AG44" s="123">
        <f>SUM(AG35:AG43)</f>
        <v>338</v>
      </c>
      <c r="AH44" s="208"/>
      <c r="AI44" s="208"/>
    </row>
    <row r="45" spans="1:35" ht="19.5" customHeight="1">
      <c r="A45"/>
      <c r="B45" s="124"/>
      <c r="C45" s="124"/>
      <c r="D45" s="124"/>
      <c r="E45" s="125"/>
      <c r="F45" s="126"/>
      <c r="G45" s="84"/>
      <c r="H45" s="73"/>
      <c r="I45" s="73"/>
      <c r="J45" s="126"/>
      <c r="K45" s="84"/>
      <c r="L45" s="84"/>
      <c r="M45" s="84"/>
      <c r="N45" s="126"/>
      <c r="O45" s="84"/>
      <c r="P45" s="84"/>
      <c r="Q45" s="84"/>
      <c r="R45" s="126"/>
      <c r="S45" s="84"/>
      <c r="T45" s="84"/>
      <c r="U45" s="84"/>
      <c r="V45" s="126"/>
      <c r="W45" s="84"/>
      <c r="X45" s="84"/>
      <c r="Y45" s="84"/>
      <c r="Z45" s="126"/>
      <c r="AA45" s="84"/>
      <c r="AB45" s="127"/>
      <c r="AC45" s="127"/>
      <c r="AD45" s="115"/>
      <c r="AE45" s="128"/>
      <c r="AF45" s="2"/>
      <c r="AG45" s="110"/>
      <c r="AH45" s="208"/>
      <c r="AI45" s="208"/>
    </row>
    <row r="46" spans="1:35" ht="24.9" customHeight="1" thickBot="1">
      <c r="A46"/>
      <c r="B46" s="400" t="s">
        <v>62</v>
      </c>
      <c r="C46" s="400"/>
      <c r="D46" s="400"/>
      <c r="E46" s="125"/>
      <c r="F46" s="84"/>
      <c r="G46" s="84"/>
      <c r="H46" s="73"/>
      <c r="I46" s="73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267"/>
      <c r="AC46" s="267"/>
      <c r="AD46" s="115"/>
      <c r="AE46" s="128"/>
      <c r="AF46" s="2"/>
      <c r="AG46" s="110"/>
      <c r="AH46" s="208"/>
      <c r="AI46" s="208"/>
    </row>
    <row r="47" spans="1:35" ht="24.9" customHeight="1">
      <c r="A47"/>
      <c r="B47" s="239">
        <v>26</v>
      </c>
      <c r="C47" s="526" t="s">
        <v>96</v>
      </c>
      <c r="D47" s="527"/>
      <c r="E47" s="129"/>
      <c r="F47" s="528">
        <v>2</v>
      </c>
      <c r="G47" s="529"/>
      <c r="H47" s="240">
        <f t="shared" ref="H47:H54" si="16">((F47)*(F$10/AE$1))</f>
        <v>2</v>
      </c>
      <c r="I47" s="73"/>
      <c r="J47" s="528">
        <v>1</v>
      </c>
      <c r="K47" s="529"/>
      <c r="L47" s="240">
        <f t="shared" ref="L47:L54" si="17">(J47)*(J$10/AE$1)</f>
        <v>1</v>
      </c>
      <c r="M47" s="84"/>
      <c r="N47" s="528"/>
      <c r="O47" s="529"/>
      <c r="P47" s="241">
        <f t="shared" ref="P47:P54" si="18">N47*(N$10/AE$1)</f>
        <v>0</v>
      </c>
      <c r="Q47" s="84"/>
      <c r="R47" s="528"/>
      <c r="S47" s="529"/>
      <c r="T47" s="130">
        <f>R47*(R$10/AE$1)</f>
        <v>0</v>
      </c>
      <c r="U47" s="84"/>
      <c r="V47" s="525"/>
      <c r="W47" s="525"/>
      <c r="X47" s="131">
        <f>V47*(V$10/AE$1)</f>
        <v>0</v>
      </c>
      <c r="Y47" s="84"/>
      <c r="Z47" s="242">
        <f>F47+J47+N47+R47+V47</f>
        <v>3</v>
      </c>
      <c r="AA47" s="79"/>
      <c r="AB47" s="418">
        <f>F47*F$8+J47*J$8+N47*N$8+R47*R$8+V47*V$8</f>
        <v>102</v>
      </c>
      <c r="AC47" s="419"/>
      <c r="AD47" s="115"/>
      <c r="AE47" s="243">
        <f>F47*F$8+J47*J$8+N35*N$8+R35*R$8</f>
        <v>132</v>
      </c>
      <c r="AF47" s="2"/>
      <c r="AG47" s="245"/>
      <c r="AH47" s="208"/>
      <c r="AI47" s="208"/>
    </row>
    <row r="48" spans="1:35" ht="24.9" customHeight="1">
      <c r="A48"/>
      <c r="B48" s="250">
        <v>27</v>
      </c>
      <c r="C48" s="259" t="s">
        <v>97</v>
      </c>
      <c r="D48" s="260"/>
      <c r="E48" s="129"/>
      <c r="F48" s="467"/>
      <c r="G48" s="468"/>
      <c r="H48" s="251">
        <f t="shared" si="16"/>
        <v>0</v>
      </c>
      <c r="I48" s="73"/>
      <c r="J48" s="467">
        <v>2</v>
      </c>
      <c r="K48" s="468"/>
      <c r="L48" s="252">
        <f t="shared" si="17"/>
        <v>2</v>
      </c>
      <c r="M48" s="84"/>
      <c r="N48" s="467">
        <v>2</v>
      </c>
      <c r="O48" s="468"/>
      <c r="P48" s="249">
        <f t="shared" si="18"/>
        <v>1.7894736842105263</v>
      </c>
      <c r="Q48" s="84"/>
      <c r="R48" s="467"/>
      <c r="S48" s="468"/>
      <c r="T48" s="249">
        <f>R48*(R$10/AE$1)</f>
        <v>0</v>
      </c>
      <c r="U48" s="84"/>
      <c r="V48" s="391"/>
      <c r="W48" s="391"/>
      <c r="X48" s="132">
        <f>V48*(V$10/AE$1)</f>
        <v>0</v>
      </c>
      <c r="Y48" s="84"/>
      <c r="Z48" s="242">
        <f t="shared" ref="Z48:Z54" si="19">F48+J48+N48+R48+V48</f>
        <v>4</v>
      </c>
      <c r="AA48" s="79"/>
      <c r="AB48" s="418">
        <f t="shared" ref="AB48:AB54" si="20">F48*F$8+J48*J$8+N48*N$8+R48*R$8+V48*V$8</f>
        <v>128</v>
      </c>
      <c r="AC48" s="419"/>
      <c r="AD48" s="115"/>
      <c r="AE48" s="253">
        <f>F48*F$8+J48*J$8+N36*N$8+R36*R$8</f>
        <v>68</v>
      </c>
      <c r="AF48" s="2"/>
      <c r="AG48" s="254"/>
      <c r="AH48" s="208"/>
      <c r="AI48" s="208"/>
    </row>
    <row r="49" spans="1:35" ht="24.9" customHeight="1">
      <c r="A49"/>
      <c r="B49" s="290">
        <v>28</v>
      </c>
      <c r="C49" s="259" t="s">
        <v>104</v>
      </c>
      <c r="D49" s="260"/>
      <c r="E49" s="129"/>
      <c r="F49" s="282"/>
      <c r="G49" s="283"/>
      <c r="H49" s="247">
        <f t="shared" si="16"/>
        <v>0</v>
      </c>
      <c r="I49" s="73"/>
      <c r="J49" s="282">
        <v>2</v>
      </c>
      <c r="K49" s="283"/>
      <c r="L49" s="248">
        <f t="shared" si="17"/>
        <v>2</v>
      </c>
      <c r="M49" s="84"/>
      <c r="N49" s="424">
        <v>2</v>
      </c>
      <c r="O49" s="425"/>
      <c r="P49" s="47">
        <f t="shared" si="18"/>
        <v>1.7894736842105263</v>
      </c>
      <c r="Q49" s="84"/>
      <c r="R49" s="282"/>
      <c r="S49" s="283"/>
      <c r="T49" s="249">
        <f t="shared" ref="T49:T54" si="21">R49*(R$10/AE$1)</f>
        <v>0</v>
      </c>
      <c r="U49" s="84"/>
      <c r="V49" s="279"/>
      <c r="W49" s="291"/>
      <c r="X49" s="132"/>
      <c r="Y49" s="84"/>
      <c r="Z49" s="242">
        <f t="shared" si="19"/>
        <v>4</v>
      </c>
      <c r="AA49" s="79"/>
      <c r="AB49" s="418">
        <f t="shared" si="20"/>
        <v>128</v>
      </c>
      <c r="AC49" s="419"/>
      <c r="AD49" s="115"/>
      <c r="AE49" s="253">
        <f>F49*F$8+J49*J$8+N38*N$8+R38*R$8</f>
        <v>68</v>
      </c>
      <c r="AF49" s="2"/>
      <c r="AG49" s="254"/>
      <c r="AH49" s="208"/>
      <c r="AI49" s="208"/>
    </row>
    <row r="50" spans="1:35" ht="24.9" customHeight="1">
      <c r="A50"/>
      <c r="B50" s="255">
        <v>29</v>
      </c>
      <c r="C50" s="259" t="s">
        <v>103</v>
      </c>
      <c r="D50" s="260"/>
      <c r="E50" s="129"/>
      <c r="F50" s="467">
        <v>2</v>
      </c>
      <c r="G50" s="468"/>
      <c r="H50" s="247">
        <f t="shared" si="16"/>
        <v>2</v>
      </c>
      <c r="I50" s="73"/>
      <c r="J50" s="592"/>
      <c r="K50" s="593"/>
      <c r="L50" s="248">
        <f t="shared" si="17"/>
        <v>0</v>
      </c>
      <c r="M50" s="74"/>
      <c r="N50" s="422"/>
      <c r="O50" s="423"/>
      <c r="P50" s="47">
        <f t="shared" si="18"/>
        <v>0</v>
      </c>
      <c r="Q50" s="73"/>
      <c r="R50" s="422"/>
      <c r="S50" s="423"/>
      <c r="T50" s="249">
        <f t="shared" si="21"/>
        <v>0</v>
      </c>
      <c r="U50" s="73"/>
      <c r="V50" s="391"/>
      <c r="W50" s="391"/>
      <c r="X50" s="133">
        <f>V50*(V$10/AE$1)</f>
        <v>0</v>
      </c>
      <c r="Y50" s="134"/>
      <c r="Z50" s="242">
        <f t="shared" si="19"/>
        <v>2</v>
      </c>
      <c r="AA50" s="135"/>
      <c r="AB50" s="418">
        <f t="shared" si="20"/>
        <v>68</v>
      </c>
      <c r="AC50" s="419"/>
      <c r="AD50" s="115"/>
      <c r="AE50" s="244">
        <f>F50*F$8+J50*J$8+N38*N$8+R38*R$8</f>
        <v>68</v>
      </c>
      <c r="AF50" s="2"/>
      <c r="AG50" s="246"/>
      <c r="AH50" s="208"/>
      <c r="AI50" s="208"/>
    </row>
    <row r="51" spans="1:35" ht="24.9" customHeight="1">
      <c r="A51"/>
      <c r="B51" s="256">
        <v>30</v>
      </c>
      <c r="C51" s="261" t="s">
        <v>105</v>
      </c>
      <c r="D51" s="262"/>
      <c r="E51" s="136"/>
      <c r="F51" s="586"/>
      <c r="G51" s="587"/>
      <c r="H51" s="137">
        <f t="shared" si="16"/>
        <v>0</v>
      </c>
      <c r="I51" s="20"/>
      <c r="J51" s="588"/>
      <c r="K51" s="589"/>
      <c r="L51" s="137">
        <f t="shared" si="17"/>
        <v>0</v>
      </c>
      <c r="M51" s="22"/>
      <c r="N51" s="546">
        <v>2</v>
      </c>
      <c r="O51" s="547"/>
      <c r="P51" s="47">
        <f t="shared" si="18"/>
        <v>1.7894736842105263</v>
      </c>
      <c r="Q51" s="20"/>
      <c r="R51" s="546">
        <v>2</v>
      </c>
      <c r="S51" s="547"/>
      <c r="T51" s="249">
        <f t="shared" si="21"/>
        <v>1.7894736842105263</v>
      </c>
      <c r="U51" s="20"/>
      <c r="V51" s="263"/>
      <c r="W51" s="264"/>
      <c r="X51" s="47">
        <f>V51*(V$10/AE$1)</f>
        <v>0</v>
      </c>
      <c r="Y51" s="134"/>
      <c r="Z51" s="242">
        <f t="shared" si="19"/>
        <v>4</v>
      </c>
      <c r="AA51" s="135"/>
      <c r="AB51" s="418">
        <f t="shared" si="20"/>
        <v>120</v>
      </c>
      <c r="AC51" s="419"/>
      <c r="AD51" s="115"/>
      <c r="AE51" s="244"/>
      <c r="AF51" s="2"/>
      <c r="AG51" s="257">
        <f>F51*F$8+J51*J$8+N51*N$8+R51*R$8</f>
        <v>120</v>
      </c>
      <c r="AH51" s="208"/>
      <c r="AI51" s="208"/>
    </row>
    <row r="52" spans="1:35" ht="24.9" customHeight="1">
      <c r="A52"/>
      <c r="B52" s="256">
        <v>31</v>
      </c>
      <c r="C52" s="261" t="s">
        <v>106</v>
      </c>
      <c r="D52" s="262"/>
      <c r="E52" s="136"/>
      <c r="F52" s="296"/>
      <c r="G52" s="297"/>
      <c r="H52" s="137">
        <f t="shared" si="16"/>
        <v>0</v>
      </c>
      <c r="I52" s="20"/>
      <c r="J52" s="590"/>
      <c r="K52" s="591"/>
      <c r="L52" s="137">
        <f t="shared" si="17"/>
        <v>0</v>
      </c>
      <c r="M52" s="22"/>
      <c r="N52" s="446">
        <v>2</v>
      </c>
      <c r="O52" s="447"/>
      <c r="P52" s="47">
        <f t="shared" si="18"/>
        <v>1.7894736842105263</v>
      </c>
      <c r="Q52" s="20"/>
      <c r="R52" s="446">
        <v>2</v>
      </c>
      <c r="S52" s="447"/>
      <c r="T52" s="249">
        <f t="shared" si="21"/>
        <v>1.7894736842105263</v>
      </c>
      <c r="U52" s="20"/>
      <c r="V52" s="263"/>
      <c r="W52" s="264"/>
      <c r="X52" s="47"/>
      <c r="Y52" s="134"/>
      <c r="Z52" s="242">
        <f t="shared" si="19"/>
        <v>4</v>
      </c>
      <c r="AA52" s="135"/>
      <c r="AB52" s="418">
        <f t="shared" si="20"/>
        <v>120</v>
      </c>
      <c r="AC52" s="419"/>
      <c r="AD52" s="115"/>
      <c r="AE52" s="244"/>
      <c r="AF52" s="2"/>
      <c r="AG52" s="257">
        <f t="shared" ref="AG52:AG53" si="22">F52*F$8+J52*J$8+N52*N$8+R52*R$8</f>
        <v>120</v>
      </c>
      <c r="AH52" s="208"/>
      <c r="AI52" s="208"/>
    </row>
    <row r="53" spans="1:35" ht="24.9" customHeight="1">
      <c r="A53"/>
      <c r="B53" s="255">
        <v>32</v>
      </c>
      <c r="C53" s="261" t="s">
        <v>107</v>
      </c>
      <c r="D53" s="262"/>
      <c r="E53" s="136"/>
      <c r="F53" s="575"/>
      <c r="G53" s="391"/>
      <c r="H53" s="137">
        <f t="shared" si="16"/>
        <v>0</v>
      </c>
      <c r="I53" s="20"/>
      <c r="J53" s="575"/>
      <c r="K53" s="391"/>
      <c r="L53" s="137">
        <f t="shared" si="17"/>
        <v>0</v>
      </c>
      <c r="M53" s="22"/>
      <c r="N53" s="546"/>
      <c r="O53" s="547"/>
      <c r="P53" s="47">
        <f t="shared" si="18"/>
        <v>0</v>
      </c>
      <c r="Q53" s="20"/>
      <c r="R53" s="546">
        <v>3</v>
      </c>
      <c r="S53" s="547"/>
      <c r="T53" s="249">
        <f t="shared" si="21"/>
        <v>2.6842105263157894</v>
      </c>
      <c r="U53" s="20"/>
      <c r="V53" s="263"/>
      <c r="W53" s="264"/>
      <c r="X53" s="47">
        <f>V53*(V$10/AE$1)</f>
        <v>0</v>
      </c>
      <c r="Y53" s="134"/>
      <c r="Z53" s="242">
        <f t="shared" si="19"/>
        <v>3</v>
      </c>
      <c r="AA53" s="135"/>
      <c r="AB53" s="418">
        <f t="shared" si="20"/>
        <v>90</v>
      </c>
      <c r="AC53" s="419"/>
      <c r="AD53" s="115"/>
      <c r="AE53" s="244"/>
      <c r="AF53" s="2"/>
      <c r="AG53" s="257">
        <f t="shared" si="22"/>
        <v>90</v>
      </c>
      <c r="AH53" s="208"/>
      <c r="AI53" s="208"/>
    </row>
    <row r="54" spans="1:35" ht="24.9" customHeight="1">
      <c r="A54"/>
      <c r="B54" s="258">
        <v>33</v>
      </c>
      <c r="C54" s="476" t="s">
        <v>172</v>
      </c>
      <c r="D54" s="477"/>
      <c r="E54" s="136"/>
      <c r="F54" s="478"/>
      <c r="G54" s="479"/>
      <c r="H54" s="137">
        <f t="shared" si="16"/>
        <v>0</v>
      </c>
      <c r="I54" s="20"/>
      <c r="J54" s="478"/>
      <c r="K54" s="479"/>
      <c r="L54" s="137">
        <f t="shared" si="17"/>
        <v>0</v>
      </c>
      <c r="M54" s="22"/>
      <c r="N54" s="422"/>
      <c r="O54" s="423"/>
      <c r="P54" s="47">
        <f t="shared" si="18"/>
        <v>0</v>
      </c>
      <c r="Q54" s="20"/>
      <c r="R54" s="422"/>
      <c r="S54" s="423"/>
      <c r="T54" s="249">
        <f t="shared" si="21"/>
        <v>0</v>
      </c>
      <c r="U54" s="20"/>
      <c r="V54" s="480">
        <v>7</v>
      </c>
      <c r="W54" s="481"/>
      <c r="X54" s="249">
        <f>V54*(V$10/AE$1)</f>
        <v>5.5263157894736841</v>
      </c>
      <c r="Y54" s="134"/>
      <c r="Z54" s="242">
        <f t="shared" si="19"/>
        <v>7</v>
      </c>
      <c r="AA54" s="135"/>
      <c r="AB54" s="418">
        <f t="shared" si="20"/>
        <v>196</v>
      </c>
      <c r="AC54" s="419"/>
      <c r="AD54" s="115"/>
      <c r="AE54" s="473" t="s">
        <v>42</v>
      </c>
      <c r="AF54" s="474"/>
      <c r="AG54" s="475"/>
      <c r="AH54" s="208"/>
      <c r="AI54" s="208"/>
    </row>
    <row r="55" spans="1:35" ht="24.9" customHeight="1">
      <c r="A55"/>
      <c r="B55" s="450" t="s">
        <v>43</v>
      </c>
      <c r="C55" s="450"/>
      <c r="D55" s="451"/>
      <c r="E55" s="118"/>
      <c r="F55" s="416">
        <f>SUM(F47:G54)</f>
        <v>4</v>
      </c>
      <c r="G55" s="417"/>
      <c r="H55" s="76"/>
      <c r="I55" s="77"/>
      <c r="J55" s="417">
        <f>SUM(J47:K54)</f>
        <v>5</v>
      </c>
      <c r="K55" s="417"/>
      <c r="L55" s="78"/>
      <c r="M55" s="79"/>
      <c r="N55" s="417">
        <f>SUM(N47:O54)</f>
        <v>8</v>
      </c>
      <c r="O55" s="417"/>
      <c r="P55" s="78"/>
      <c r="Q55" s="79"/>
      <c r="R55" s="417">
        <f>SUM(R47:S54)</f>
        <v>7</v>
      </c>
      <c r="S55" s="417"/>
      <c r="T55" s="78"/>
      <c r="U55" s="79"/>
      <c r="V55" s="452">
        <v>7</v>
      </c>
      <c r="W55" s="453"/>
      <c r="X55" s="78"/>
      <c r="Y55" s="94"/>
      <c r="Z55" s="82">
        <f>SUM(Z47:Z54)</f>
        <v>31</v>
      </c>
      <c r="AA55" s="93"/>
      <c r="AB55" s="402">
        <f>SUM(AB47:AC54)</f>
        <v>952</v>
      </c>
      <c r="AC55" s="454"/>
      <c r="AD55" s="115"/>
      <c r="AE55" s="121">
        <f>SUM(AE47:AE54)</f>
        <v>336</v>
      </c>
      <c r="AF55" s="122"/>
      <c r="AG55" s="123">
        <f>SUM(AG47:AG54)</f>
        <v>330</v>
      </c>
      <c r="AH55" s="208"/>
      <c r="AI55" s="208"/>
    </row>
    <row r="56" spans="1:35" ht="18">
      <c r="A56"/>
      <c r="B56" s="138"/>
      <c r="C56" s="138"/>
      <c r="D56" s="138"/>
      <c r="E56" s="125"/>
      <c r="F56" s="139">
        <f>F44+F55</f>
        <v>11</v>
      </c>
      <c r="G56" s="139"/>
      <c r="H56" s="140"/>
      <c r="I56" s="140"/>
      <c r="J56" s="139">
        <f>J44+J55</f>
        <v>12</v>
      </c>
      <c r="K56" s="139"/>
      <c r="L56" s="140"/>
      <c r="M56" s="140"/>
      <c r="N56" s="139">
        <f>N44+N55</f>
        <v>12</v>
      </c>
      <c r="O56" s="139"/>
      <c r="P56" s="140"/>
      <c r="Q56" s="140"/>
      <c r="R56" s="139">
        <f>R44+R55</f>
        <v>14</v>
      </c>
      <c r="S56" s="139"/>
      <c r="T56" s="140"/>
      <c r="U56" s="140"/>
      <c r="V56" s="139" t="e">
        <f ca="1">V44+V55</f>
        <v>#REF!</v>
      </c>
      <c r="W56" s="139"/>
      <c r="X56" s="140"/>
      <c r="Y56" s="140"/>
      <c r="Z56" s="139" t="e">
        <f ca="1">SUM(F56:X56)</f>
        <v>#REF!</v>
      </c>
      <c r="AA56" s="79"/>
      <c r="AB56" s="141"/>
      <c r="AC56" s="141"/>
      <c r="AD56" s="115"/>
      <c r="AE56" s="2"/>
      <c r="AF56" s="2"/>
      <c r="AG56" s="142"/>
      <c r="AH56" s="208"/>
      <c r="AI56" s="208"/>
    </row>
    <row r="57" spans="1:35" ht="19.5" customHeight="1" thickBot="1">
      <c r="A57"/>
      <c r="B57" s="489" t="s">
        <v>44</v>
      </c>
      <c r="C57" s="489"/>
      <c r="D57" s="490"/>
      <c r="E57" s="143"/>
      <c r="F57" s="491">
        <f>F44+F55</f>
        <v>11</v>
      </c>
      <c r="G57" s="492"/>
      <c r="H57" s="93"/>
      <c r="I57" s="79"/>
      <c r="J57" s="492">
        <f>J55+J44</f>
        <v>12</v>
      </c>
      <c r="K57" s="492"/>
      <c r="L57" s="93"/>
      <c r="M57" s="79"/>
      <c r="N57" s="492">
        <f>N44+N55</f>
        <v>12</v>
      </c>
      <c r="O57" s="492"/>
      <c r="P57" s="93"/>
      <c r="Q57" s="79"/>
      <c r="R57" s="492">
        <f>R44+R55</f>
        <v>14</v>
      </c>
      <c r="S57" s="492"/>
      <c r="T57" s="93"/>
      <c r="U57" s="79"/>
      <c r="V57" s="492">
        <f>V55</f>
        <v>7</v>
      </c>
      <c r="W57" s="492"/>
      <c r="X57" s="93"/>
      <c r="Y57" s="94"/>
      <c r="Z57" s="95">
        <f>Z55+Z44</f>
        <v>56</v>
      </c>
      <c r="AA57" s="93"/>
      <c r="AB57" s="486">
        <f>AB44+AB55</f>
        <v>1758</v>
      </c>
      <c r="AC57" s="487"/>
      <c r="AD57" s="115"/>
      <c r="AE57" s="144">
        <f>AE44+AE55</f>
        <v>804</v>
      </c>
      <c r="AF57" s="145"/>
      <c r="AG57" s="146">
        <f>AG44+AG55</f>
        <v>668</v>
      </c>
      <c r="AH57" s="208"/>
      <c r="AI57" s="208"/>
    </row>
    <row r="58" spans="1:35" ht="15" customHeight="1">
      <c r="A58"/>
      <c r="B58" s="84"/>
      <c r="C58" s="488"/>
      <c r="D58" s="488"/>
      <c r="E58" s="147"/>
      <c r="F58" s="411">
        <v>11</v>
      </c>
      <c r="G58" s="411"/>
      <c r="H58" s="125"/>
      <c r="I58" s="125"/>
      <c r="J58" s="411">
        <v>13</v>
      </c>
      <c r="K58" s="411"/>
      <c r="L58" s="125"/>
      <c r="M58" s="125"/>
      <c r="N58" s="411">
        <v>12</v>
      </c>
      <c r="O58" s="411"/>
      <c r="P58" s="125"/>
      <c r="Q58" s="125"/>
      <c r="R58" s="411">
        <v>13</v>
      </c>
      <c r="S58" s="411"/>
      <c r="T58" s="125"/>
      <c r="U58" s="125"/>
      <c r="V58" s="411">
        <v>7</v>
      </c>
      <c r="W58" s="411"/>
      <c r="X58" s="79"/>
      <c r="Y58" s="79"/>
      <c r="Z58" s="148">
        <f>SUM(F58:W58)</f>
        <v>56</v>
      </c>
      <c r="AA58" s="79"/>
      <c r="AB58" s="88"/>
      <c r="AC58" s="88"/>
      <c r="AD58" s="89"/>
      <c r="AE58" s="149">
        <v>660</v>
      </c>
      <c r="AF58" s="2"/>
      <c r="AG58" s="149">
        <v>720</v>
      </c>
      <c r="AH58" s="208"/>
      <c r="AI58" s="208"/>
    </row>
    <row r="59" spans="1:35" ht="18">
      <c r="A59"/>
      <c r="B59" s="150"/>
      <c r="C59" s="150"/>
      <c r="D59" s="151" t="s">
        <v>45</v>
      </c>
      <c r="E59" s="152"/>
      <c r="F59" s="482">
        <v>8</v>
      </c>
      <c r="G59" s="482"/>
      <c r="H59" s="153"/>
      <c r="I59" s="153"/>
      <c r="J59" s="482">
        <v>11</v>
      </c>
      <c r="K59" s="482"/>
      <c r="L59" s="153"/>
      <c r="M59" s="153"/>
      <c r="N59" s="482">
        <v>13</v>
      </c>
      <c r="O59" s="482"/>
      <c r="P59" s="153"/>
      <c r="Q59" s="153"/>
      <c r="R59" s="482">
        <v>12</v>
      </c>
      <c r="S59" s="482"/>
      <c r="T59" s="153"/>
      <c r="U59" s="153"/>
      <c r="V59" s="482">
        <v>7</v>
      </c>
      <c r="W59" s="482"/>
      <c r="X59" s="153"/>
      <c r="Y59" s="153"/>
      <c r="Z59" s="154">
        <f>SUM(F59:W59)</f>
        <v>51</v>
      </c>
      <c r="AA59" s="79"/>
      <c r="AB59" s="155"/>
      <c r="AC59" s="155"/>
      <c r="AD59" s="89"/>
      <c r="AE59" s="483">
        <f>AE57+AG57</f>
        <v>1472</v>
      </c>
      <c r="AF59" s="484"/>
      <c r="AG59" s="485"/>
      <c r="AH59" s="208"/>
      <c r="AI59" s="208"/>
    </row>
    <row r="60" spans="1:35" ht="16.5" customHeight="1">
      <c r="A60"/>
      <c r="B60" s="499" t="s">
        <v>46</v>
      </c>
      <c r="C60" s="499"/>
      <c r="D60" s="500"/>
      <c r="E60" s="143"/>
      <c r="F60" s="501">
        <f>F57+F31</f>
        <v>35</v>
      </c>
      <c r="G60" s="502"/>
      <c r="H60" s="156"/>
      <c r="I60" s="157"/>
      <c r="J60" s="502">
        <f>J57+J31</f>
        <v>36</v>
      </c>
      <c r="K60" s="502"/>
      <c r="L60" s="158"/>
      <c r="M60" s="157"/>
      <c r="N60" s="502">
        <f>N57+N31</f>
        <v>36</v>
      </c>
      <c r="O60" s="502"/>
      <c r="P60" s="156"/>
      <c r="Q60" s="157"/>
      <c r="R60" s="502">
        <f>R57+R31</f>
        <v>36</v>
      </c>
      <c r="S60" s="502"/>
      <c r="T60" s="156"/>
      <c r="U60" s="157"/>
      <c r="V60" s="502">
        <f>V57+V31</f>
        <v>28</v>
      </c>
      <c r="W60" s="502"/>
      <c r="X60" s="156"/>
      <c r="Y60" s="159"/>
      <c r="Z60" s="160">
        <f>Z57+Z31</f>
        <v>171</v>
      </c>
      <c r="AA60" s="156"/>
      <c r="AB60" s="493">
        <f>AB57+AB31</f>
        <v>5358</v>
      </c>
      <c r="AC60" s="493"/>
      <c r="AD60" s="161"/>
      <c r="AE60" s="494">
        <f>AE58+AG58</f>
        <v>1380</v>
      </c>
      <c r="AF60" s="495"/>
      <c r="AG60" s="496"/>
      <c r="AH60" s="208"/>
      <c r="AI60" s="208"/>
    </row>
    <row r="61" spans="1:35" ht="16.5" customHeight="1">
      <c r="A61"/>
      <c r="B61" s="570" t="s">
        <v>47</v>
      </c>
      <c r="C61" s="570"/>
      <c r="D61" s="570"/>
      <c r="E61" s="162"/>
      <c r="F61" s="497">
        <v>35</v>
      </c>
      <c r="G61" s="497"/>
      <c r="H61" s="163"/>
      <c r="I61" s="163"/>
      <c r="J61" s="497">
        <v>36</v>
      </c>
      <c r="K61" s="497"/>
      <c r="L61" s="163"/>
      <c r="M61" s="163"/>
      <c r="N61" s="497">
        <v>36</v>
      </c>
      <c r="O61" s="497"/>
      <c r="P61" s="163"/>
      <c r="Q61" s="163"/>
      <c r="R61" s="497">
        <v>35</v>
      </c>
      <c r="S61" s="497"/>
      <c r="T61" s="163"/>
      <c r="U61" s="163"/>
      <c r="V61" s="497">
        <v>29</v>
      </c>
      <c r="W61" s="497"/>
      <c r="X61" s="163"/>
      <c r="Y61" s="164"/>
      <c r="Z61" s="165">
        <f>SUM(F61:V61)</f>
        <v>171</v>
      </c>
      <c r="AA61" s="166"/>
      <c r="AB61" s="498"/>
      <c r="AC61" s="498"/>
      <c r="AD61" s="167"/>
      <c r="AE61" s="168"/>
      <c r="AF61" s="169"/>
      <c r="AG61" s="170"/>
      <c r="AH61" s="208"/>
      <c r="AI61" s="208"/>
    </row>
    <row r="62" spans="1:35" ht="16.5" customHeight="1">
      <c r="A62"/>
      <c r="B62" s="171"/>
      <c r="C62" s="171"/>
      <c r="D62" s="171"/>
      <c r="E62" s="171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86"/>
      <c r="Z62" s="148"/>
      <c r="AA62" s="125"/>
      <c r="AB62" s="167"/>
      <c r="AC62" s="167"/>
      <c r="AD62" s="167"/>
      <c r="AE62" s="66"/>
      <c r="AF62" s="66"/>
      <c r="AG62" s="66"/>
      <c r="AH62" s="208"/>
      <c r="AI62" s="208"/>
    </row>
    <row r="63" spans="1:35" ht="15.75" customHeight="1">
      <c r="A63"/>
      <c r="B63" s="512" t="s">
        <v>48</v>
      </c>
      <c r="C63" s="512"/>
      <c r="D63" s="172"/>
      <c r="E63" s="33"/>
      <c r="F63" s="513">
        <v>2</v>
      </c>
      <c r="G63" s="514"/>
      <c r="H63" s="173">
        <v>2</v>
      </c>
      <c r="I63" s="134"/>
      <c r="J63" s="514">
        <v>2</v>
      </c>
      <c r="K63" s="514"/>
      <c r="L63" s="173">
        <v>2</v>
      </c>
      <c r="M63" s="134"/>
      <c r="N63" s="514">
        <v>2</v>
      </c>
      <c r="O63" s="514"/>
      <c r="P63" s="173">
        <v>1.79</v>
      </c>
      <c r="Q63" s="174"/>
      <c r="R63" s="514">
        <v>2</v>
      </c>
      <c r="S63" s="514"/>
      <c r="T63" s="173">
        <v>2</v>
      </c>
      <c r="U63" s="175"/>
      <c r="V63" s="514">
        <v>2</v>
      </c>
      <c r="W63" s="514"/>
      <c r="X63" s="176">
        <f>(V63)*(V$10/AE$1)</f>
        <v>1.5789473684210527</v>
      </c>
      <c r="Y63" s="11"/>
      <c r="Z63" s="177">
        <v>10</v>
      </c>
      <c r="AA63" s="25"/>
      <c r="AB63" s="503">
        <v>300</v>
      </c>
      <c r="AC63" s="503"/>
      <c r="AD63" s="38"/>
      <c r="AE63" s="178"/>
      <c r="AF63" s="179"/>
      <c r="AG63" s="180"/>
      <c r="AH63" s="208"/>
      <c r="AI63" s="208"/>
    </row>
    <row r="64" spans="1:35" ht="19.5" customHeight="1">
      <c r="A64"/>
      <c r="B64" s="504" t="s">
        <v>49</v>
      </c>
      <c r="C64" s="504"/>
      <c r="D64" s="505"/>
      <c r="E64" s="181"/>
      <c r="F64" s="506" t="s">
        <v>50</v>
      </c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R64" s="507"/>
      <c r="S64" s="507"/>
      <c r="T64" s="507"/>
      <c r="U64" s="507"/>
      <c r="V64" s="507"/>
      <c r="W64" s="507"/>
      <c r="X64" s="507"/>
      <c r="Y64" s="11"/>
      <c r="Z64" s="11"/>
      <c r="AA64" s="25"/>
      <c r="AB64" s="508">
        <v>10</v>
      </c>
      <c r="AC64" s="508"/>
      <c r="AD64" s="38"/>
      <c r="AE64" s="178"/>
      <c r="AF64" s="179"/>
      <c r="AG64" s="180"/>
      <c r="AH64" s="208"/>
      <c r="AI64" s="208"/>
    </row>
    <row r="65" spans="1:35" ht="17.399999999999999">
      <c r="A65"/>
      <c r="B65" s="509" t="s">
        <v>51</v>
      </c>
      <c r="C65" s="509"/>
      <c r="D65" s="72"/>
      <c r="E65" s="33"/>
      <c r="F65" s="510">
        <v>0.5</v>
      </c>
      <c r="G65" s="511"/>
      <c r="H65" s="182"/>
      <c r="I65" s="134"/>
      <c r="J65" s="511">
        <v>0.5</v>
      </c>
      <c r="K65" s="511"/>
      <c r="L65" s="182"/>
      <c r="M65" s="134"/>
      <c r="N65" s="511">
        <v>0.5</v>
      </c>
      <c r="O65" s="511"/>
      <c r="P65" s="182"/>
      <c r="Q65" s="134"/>
      <c r="R65" s="511"/>
      <c r="S65" s="511"/>
      <c r="T65" s="182"/>
      <c r="U65" s="134"/>
      <c r="V65" s="511"/>
      <c r="W65" s="511"/>
      <c r="X65" s="182"/>
      <c r="Y65" s="11"/>
      <c r="Z65" s="183">
        <v>1.5</v>
      </c>
      <c r="AA65" s="25"/>
      <c r="AB65" s="520">
        <v>45</v>
      </c>
      <c r="AC65" s="520"/>
      <c r="AD65" s="161"/>
      <c r="AE65" s="184"/>
      <c r="AF65" s="184"/>
      <c r="AG65" s="184"/>
      <c r="AH65" s="208"/>
      <c r="AI65" s="208"/>
    </row>
    <row r="66" spans="1:35" ht="18.75" customHeight="1">
      <c r="A66"/>
      <c r="B66" s="521" t="s">
        <v>52</v>
      </c>
      <c r="C66" s="521"/>
      <c r="D66" s="185"/>
      <c r="E66" s="186"/>
      <c r="F66" s="522">
        <f>F60+F63+F65</f>
        <v>37.5</v>
      </c>
      <c r="G66" s="522"/>
      <c r="H66" s="187"/>
      <c r="I66" s="134"/>
      <c r="J66" s="522">
        <f>J60+J63+J65</f>
        <v>38.5</v>
      </c>
      <c r="K66" s="522"/>
      <c r="L66" s="187"/>
      <c r="M66" s="134"/>
      <c r="N66" s="523">
        <f>N60+N63+N65</f>
        <v>38.5</v>
      </c>
      <c r="O66" s="523"/>
      <c r="P66" s="218"/>
      <c r="Q66" s="219"/>
      <c r="R66" s="523">
        <f>R60+R63+R65</f>
        <v>38</v>
      </c>
      <c r="S66" s="523"/>
      <c r="T66" s="188"/>
      <c r="U66" s="134"/>
      <c r="V66" s="522">
        <f>V60+V63+V65</f>
        <v>30</v>
      </c>
      <c r="W66" s="522"/>
      <c r="X66" s="187"/>
      <c r="Y66" s="189"/>
      <c r="Z66" s="190">
        <f>F66+J66+N66+R66+V66</f>
        <v>182.5</v>
      </c>
      <c r="AA66" s="25"/>
      <c r="AB66" s="524">
        <f>AB60+AB63+AB65+AB64</f>
        <v>5713</v>
      </c>
      <c r="AC66" s="524"/>
      <c r="AD66" s="38"/>
      <c r="AE66" s="2"/>
      <c r="AF66" s="2"/>
      <c r="AG66" s="2"/>
      <c r="AH66" s="208"/>
      <c r="AI66" s="208"/>
    </row>
    <row r="67" spans="1:35" ht="40.5" customHeight="1" thickBot="1">
      <c r="A67"/>
      <c r="B67" s="515" t="s">
        <v>66</v>
      </c>
      <c r="C67" s="516"/>
      <c r="D67" s="516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516"/>
      <c r="P67" s="517"/>
      <c r="Q67" s="220"/>
      <c r="R67" s="191"/>
      <c r="S67" s="191"/>
      <c r="T67" s="192"/>
      <c r="U67" s="191"/>
      <c r="V67" s="193"/>
      <c r="W67" s="193"/>
      <c r="X67" s="191"/>
      <c r="Y67" s="191"/>
      <c r="Z67" s="191"/>
      <c r="AA67" s="191"/>
      <c r="AB67" s="191"/>
      <c r="AC67" s="194"/>
      <c r="AD67" s="38"/>
      <c r="AE67" s="2"/>
      <c r="AF67" s="2"/>
      <c r="AG67" s="2"/>
      <c r="AH67" s="208"/>
      <c r="AI67" s="208"/>
    </row>
    <row r="68" spans="1:35" s="209" customFormat="1" ht="15.75" customHeight="1">
      <c r="A68"/>
      <c r="B68" s="195" t="s">
        <v>174</v>
      </c>
      <c r="C68" s="196"/>
      <c r="D68" s="196"/>
      <c r="E68" s="196"/>
      <c r="F68" s="84"/>
      <c r="G68" s="84"/>
      <c r="H68" s="196"/>
      <c r="I68" s="196"/>
      <c r="J68" s="84"/>
      <c r="K68" s="84"/>
      <c r="L68" s="196"/>
      <c r="M68" s="197"/>
      <c r="N68" s="198"/>
      <c r="O68" s="198"/>
      <c r="P68" s="200" t="s">
        <v>90</v>
      </c>
      <c r="Q68" s="221"/>
      <c r="R68" s="196"/>
      <c r="S68" s="196"/>
      <c r="T68" s="200" t="s">
        <v>91</v>
      </c>
      <c r="U68" s="196"/>
      <c r="V68" s="198"/>
      <c r="W68" s="84"/>
      <c r="X68" s="197"/>
      <c r="Y68" s="197"/>
      <c r="Z68" s="196"/>
      <c r="AA68" s="196"/>
      <c r="AB68" s="199"/>
      <c r="AC68" s="199"/>
      <c r="AD68" s="89"/>
      <c r="AE68" s="2"/>
      <c r="AF68" s="2"/>
      <c r="AG68" s="2"/>
    </row>
    <row r="69" spans="1:35" ht="9" customHeight="1">
      <c r="A69"/>
      <c r="B69" s="195"/>
      <c r="C69" s="196"/>
      <c r="D69" s="196"/>
      <c r="E69" s="196"/>
      <c r="F69" s="84"/>
      <c r="G69" s="84"/>
      <c r="H69" s="196"/>
      <c r="I69" s="196"/>
      <c r="J69" s="84"/>
      <c r="K69" s="84"/>
      <c r="L69" s="196"/>
      <c r="M69" s="196"/>
      <c r="N69" s="84"/>
      <c r="O69" s="84"/>
      <c r="P69" s="196"/>
      <c r="Q69" s="196"/>
      <c r="R69" s="196"/>
      <c r="S69" s="196"/>
      <c r="T69" s="196"/>
      <c r="U69" s="196"/>
      <c r="V69" s="84"/>
      <c r="W69" s="8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5.75" customHeight="1">
      <c r="A70"/>
      <c r="B70" s="518" t="s">
        <v>188</v>
      </c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Q70" s="200"/>
      <c r="R70" s="200"/>
      <c r="S70" s="200"/>
      <c r="U70" s="200"/>
      <c r="V70" s="200"/>
      <c r="X70" s="201"/>
      <c r="Y70" s="201"/>
      <c r="Z70" s="202"/>
      <c r="AA70" s="196"/>
      <c r="AB70" s="199"/>
      <c r="AC70" s="199"/>
      <c r="AD70" s="89"/>
      <c r="AE70" s="2"/>
      <c r="AF70" s="2"/>
      <c r="AG70" s="2"/>
    </row>
    <row r="71" spans="1:35" ht="17.399999999999999">
      <c r="A71"/>
      <c r="B71" s="275" t="s">
        <v>193</v>
      </c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03"/>
      <c r="P71" s="201"/>
      <c r="Q71" s="201"/>
      <c r="R71" s="201"/>
      <c r="S71" s="201"/>
      <c r="T71" s="201"/>
      <c r="U71" s="201"/>
      <c r="V71" s="201"/>
      <c r="W71" s="204"/>
      <c r="X71" s="196"/>
      <c r="Y71" s="196"/>
      <c r="Z71" s="196"/>
      <c r="AA71" s="196"/>
      <c r="AB71" s="199"/>
      <c r="AC71" s="199"/>
      <c r="AD71" s="89"/>
      <c r="AE71" s="2"/>
      <c r="AF71" s="2"/>
      <c r="AG71" s="2"/>
    </row>
    <row r="72" spans="1:35" ht="15.6">
      <c r="A72"/>
      <c r="B72" s="205"/>
      <c r="C72" s="196"/>
      <c r="D72" s="196"/>
      <c r="E72" s="196"/>
      <c r="F72" s="84"/>
      <c r="G72" s="84"/>
      <c r="H72" s="196"/>
      <c r="I72" s="196"/>
      <c r="J72" s="84"/>
      <c r="K72" s="519" t="s">
        <v>53</v>
      </c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196"/>
      <c r="AA72" s="196"/>
      <c r="AB72" s="199"/>
      <c r="AC72" s="199"/>
      <c r="AD72" s="89"/>
      <c r="AE72" s="206"/>
      <c r="AF72" s="2"/>
      <c r="AG72" s="2"/>
    </row>
    <row r="73" spans="1:35" ht="15.6">
      <c r="A73"/>
      <c r="B73" s="207"/>
      <c r="C73" s="207"/>
      <c r="D73" s="207"/>
      <c r="E73" s="207"/>
      <c r="F73" s="207"/>
      <c r="G73" s="207"/>
      <c r="H73" s="207"/>
      <c r="I73" s="207"/>
      <c r="J73" s="207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V73" s="519"/>
      <c r="W73" s="519"/>
      <c r="X73" s="519"/>
      <c r="Y73" s="519"/>
      <c r="Z73" s="196"/>
      <c r="AA73" s="196"/>
      <c r="AB73" s="199"/>
      <c r="AC73" s="199"/>
      <c r="AD73" s="89"/>
      <c r="AE73" s="206"/>
      <c r="AF73" s="2"/>
      <c r="AG73" s="2"/>
    </row>
  </sheetData>
  <mergeCells count="342">
    <mergeCell ref="AB43:AC43"/>
    <mergeCell ref="C39:D39"/>
    <mergeCell ref="F39:G39"/>
    <mergeCell ref="J39:K39"/>
    <mergeCell ref="N39:O39"/>
    <mergeCell ref="R39:S39"/>
    <mergeCell ref="C40:D40"/>
    <mergeCell ref="AB44:AC44"/>
    <mergeCell ref="F50:G50"/>
    <mergeCell ref="B46:D46"/>
    <mergeCell ref="C47:D47"/>
    <mergeCell ref="AB47:AC47"/>
    <mergeCell ref="B44:D44"/>
    <mergeCell ref="F44:G44"/>
    <mergeCell ref="J44:K44"/>
    <mergeCell ref="N44:O44"/>
    <mergeCell ref="R44:S44"/>
    <mergeCell ref="V44:W44"/>
    <mergeCell ref="C41:D41"/>
    <mergeCell ref="C42:D42"/>
    <mergeCell ref="AB39:AC39"/>
    <mergeCell ref="C43:D43"/>
    <mergeCell ref="F43:G43"/>
    <mergeCell ref="J43:K43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N12:O12"/>
    <mergeCell ref="R12:S12"/>
    <mergeCell ref="V12:W12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R8:T8"/>
    <mergeCell ref="V8:X8"/>
    <mergeCell ref="F13:G13"/>
    <mergeCell ref="J13:K13"/>
    <mergeCell ref="N13:O13"/>
    <mergeCell ref="R13:S13"/>
    <mergeCell ref="V13:W13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AB13:AC13"/>
    <mergeCell ref="F11:X11"/>
    <mergeCell ref="F12:G12"/>
    <mergeCell ref="J12:K12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B31:D31"/>
    <mergeCell ref="F31:G31"/>
    <mergeCell ref="J31:K31"/>
    <mergeCell ref="N31:O31"/>
    <mergeCell ref="R31:S31"/>
    <mergeCell ref="V31:W31"/>
    <mergeCell ref="F33:G33"/>
    <mergeCell ref="N33:O33"/>
    <mergeCell ref="R33:S33"/>
    <mergeCell ref="V33:W33"/>
    <mergeCell ref="AE33:AF33"/>
    <mergeCell ref="B34:D34"/>
    <mergeCell ref="F34:G34"/>
    <mergeCell ref="J34:K34"/>
    <mergeCell ref="N34:O34"/>
    <mergeCell ref="R34:S34"/>
    <mergeCell ref="V34:W34"/>
    <mergeCell ref="AB35:AC35"/>
    <mergeCell ref="C37:D37"/>
    <mergeCell ref="F37:G37"/>
    <mergeCell ref="J37:K37"/>
    <mergeCell ref="N37:O37"/>
    <mergeCell ref="R37:S37"/>
    <mergeCell ref="AB37:AC37"/>
    <mergeCell ref="AB36:AC36"/>
    <mergeCell ref="C38:D38"/>
    <mergeCell ref="C35:D35"/>
    <mergeCell ref="F35:G35"/>
    <mergeCell ref="J35:K35"/>
    <mergeCell ref="N35:O35"/>
    <mergeCell ref="R35:S35"/>
    <mergeCell ref="V35:W35"/>
    <mergeCell ref="C36:D36"/>
    <mergeCell ref="F36:G36"/>
    <mergeCell ref="J36:K36"/>
    <mergeCell ref="N36:O36"/>
    <mergeCell ref="R36:S36"/>
    <mergeCell ref="V36:W36"/>
    <mergeCell ref="AB52:AC52"/>
    <mergeCell ref="F53:G53"/>
    <mergeCell ref="J53:K53"/>
    <mergeCell ref="N53:O53"/>
    <mergeCell ref="R53:S53"/>
    <mergeCell ref="AB53:AC53"/>
    <mergeCell ref="N49:O49"/>
    <mergeCell ref="AB49:AC49"/>
    <mergeCell ref="F48:G48"/>
    <mergeCell ref="J48:K48"/>
    <mergeCell ref="N48:O48"/>
    <mergeCell ref="R48:S48"/>
    <mergeCell ref="V48:W48"/>
    <mergeCell ref="AB48:AC48"/>
    <mergeCell ref="AB50:AC50"/>
    <mergeCell ref="AB51:AC51"/>
    <mergeCell ref="J50:K50"/>
    <mergeCell ref="J51:K51"/>
    <mergeCell ref="V50:W50"/>
    <mergeCell ref="F51:G51"/>
    <mergeCell ref="N50:O50"/>
    <mergeCell ref="R50:S50"/>
    <mergeCell ref="N51:O51"/>
    <mergeCell ref="R51:S51"/>
    <mergeCell ref="AE54:AG54"/>
    <mergeCell ref="B55:D55"/>
    <mergeCell ref="F55:G55"/>
    <mergeCell ref="J55:K55"/>
    <mergeCell ref="N55:O55"/>
    <mergeCell ref="R55:S55"/>
    <mergeCell ref="V55:W55"/>
    <mergeCell ref="AB55:AC55"/>
    <mergeCell ref="C54:D54"/>
    <mergeCell ref="F54:G54"/>
    <mergeCell ref="J54:K54"/>
    <mergeCell ref="N54:O54"/>
    <mergeCell ref="R54:S54"/>
    <mergeCell ref="AB54:AC54"/>
    <mergeCell ref="V54:W54"/>
    <mergeCell ref="F59:G59"/>
    <mergeCell ref="J59:K59"/>
    <mergeCell ref="N59:O59"/>
    <mergeCell ref="R59:S59"/>
    <mergeCell ref="V59:W59"/>
    <mergeCell ref="AE59:AG59"/>
    <mergeCell ref="AB57:AC57"/>
    <mergeCell ref="C58:D58"/>
    <mergeCell ref="F58:G58"/>
    <mergeCell ref="J58:K58"/>
    <mergeCell ref="N58:O58"/>
    <mergeCell ref="R58:S58"/>
    <mergeCell ref="V58:W58"/>
    <mergeCell ref="B57:D57"/>
    <mergeCell ref="F57:G57"/>
    <mergeCell ref="J57:K57"/>
    <mergeCell ref="N57:O57"/>
    <mergeCell ref="R57:S57"/>
    <mergeCell ref="V57:W57"/>
    <mergeCell ref="AB60:AC60"/>
    <mergeCell ref="AE60:AG60"/>
    <mergeCell ref="B61:D61"/>
    <mergeCell ref="F61:G61"/>
    <mergeCell ref="J61:K61"/>
    <mergeCell ref="N61:O61"/>
    <mergeCell ref="R61:S61"/>
    <mergeCell ref="V61:W61"/>
    <mergeCell ref="AB61:AC61"/>
    <mergeCell ref="B60:D60"/>
    <mergeCell ref="F60:G60"/>
    <mergeCell ref="J60:K60"/>
    <mergeCell ref="N60:O60"/>
    <mergeCell ref="R60:S60"/>
    <mergeCell ref="V60:W60"/>
    <mergeCell ref="AB63:AC63"/>
    <mergeCell ref="B64:D64"/>
    <mergeCell ref="F64:X64"/>
    <mergeCell ref="AB64:AC64"/>
    <mergeCell ref="B65:C65"/>
    <mergeCell ref="F65:G65"/>
    <mergeCell ref="J65:K65"/>
    <mergeCell ref="N65:O65"/>
    <mergeCell ref="R65:S65"/>
    <mergeCell ref="V65:W65"/>
    <mergeCell ref="B63:C63"/>
    <mergeCell ref="F63:G63"/>
    <mergeCell ref="J63:K63"/>
    <mergeCell ref="N63:O63"/>
    <mergeCell ref="R63:S63"/>
    <mergeCell ref="V63:W63"/>
    <mergeCell ref="B67:P67"/>
    <mergeCell ref="B70:O70"/>
    <mergeCell ref="K72:Y73"/>
    <mergeCell ref="AB65:AC65"/>
    <mergeCell ref="B66:C66"/>
    <mergeCell ref="F66:G66"/>
    <mergeCell ref="J66:K66"/>
    <mergeCell ref="N66:O66"/>
    <mergeCell ref="R66:S66"/>
    <mergeCell ref="V66:W66"/>
    <mergeCell ref="AB66:AC66"/>
    <mergeCell ref="AB41:AC41"/>
    <mergeCell ref="J42:K42"/>
    <mergeCell ref="N42:O42"/>
    <mergeCell ref="R42:S42"/>
    <mergeCell ref="AB42:AC42"/>
    <mergeCell ref="F38:G38"/>
    <mergeCell ref="J38:K38"/>
    <mergeCell ref="N38:O38"/>
    <mergeCell ref="R38:S38"/>
    <mergeCell ref="V38:W38"/>
    <mergeCell ref="AB38:AC38"/>
    <mergeCell ref="J40:K40"/>
    <mergeCell ref="N40:O40"/>
    <mergeCell ref="R40:S40"/>
    <mergeCell ref="AB40:AC40"/>
    <mergeCell ref="F41:G41"/>
    <mergeCell ref="J41:K41"/>
    <mergeCell ref="N41:O41"/>
    <mergeCell ref="R41:S41"/>
    <mergeCell ref="V41:W41"/>
    <mergeCell ref="J52:K52"/>
    <mergeCell ref="N52:O52"/>
    <mergeCell ref="R52:S52"/>
    <mergeCell ref="F47:G47"/>
    <mergeCell ref="J47:K47"/>
    <mergeCell ref="N47:O47"/>
    <mergeCell ref="R47:S47"/>
    <mergeCell ref="V47:W47"/>
    <mergeCell ref="N43:O43"/>
    <mergeCell ref="R43:S43"/>
    <mergeCell ref="V43:W43"/>
  </mergeCells>
  <conditionalFormatting sqref="H33:H43 H45:H54">
    <cfRule type="cellIs" dxfId="35" priority="12" stopIfTrue="1" operator="equal">
      <formula>0</formula>
    </cfRule>
  </conditionalFormatting>
  <conditionalFormatting sqref="H35:H43 L33:L43 P33:P43">
    <cfRule type="cellIs" dxfId="34" priority="4" stopIfTrue="1" operator="equal">
      <formula>0</formula>
    </cfRule>
  </conditionalFormatting>
  <conditionalFormatting sqref="H45:H46 H13:H30 L13:L30 X13:X30 P13:P31 T13:T31 I30 Q30 U30 H33">
    <cfRule type="cellIs" dxfId="33" priority="11" stopIfTrue="1" operator="equal">
      <formula>0</formula>
    </cfRule>
  </conditionalFormatting>
  <conditionalFormatting sqref="H45:H46 H55">
    <cfRule type="cellIs" dxfId="32" priority="5" stopIfTrue="1" operator="equal">
      <formula>0</formula>
    </cfRule>
  </conditionalFormatting>
  <conditionalFormatting sqref="H45:H46">
    <cfRule type="cellIs" dxfId="31" priority="7" stopIfTrue="1" operator="equal">
      <formula>0</formula>
    </cfRule>
    <cfRule type="cellIs" dxfId="30" priority="9" stopIfTrue="1" operator="equal">
      <formula>0</formula>
    </cfRule>
  </conditionalFormatting>
  <conditionalFormatting sqref="H45:H54">
    <cfRule type="cellIs" dxfId="29" priority="6" stopIfTrue="1" operator="equal">
      <formula>0</formula>
    </cfRule>
    <cfRule type="cellIs" dxfId="28" priority="8" stopIfTrue="1" operator="equal">
      <formula>0</formula>
    </cfRule>
    <cfRule type="cellIs" dxfId="27" priority="10" stopIfTrue="1" operator="equal">
      <formula>0</formula>
    </cfRule>
  </conditionalFormatting>
  <conditionalFormatting sqref="I33:I51 Q48:Q51 U48:U51">
    <cfRule type="cellIs" dxfId="26" priority="1" stopIfTrue="1" operator="equal">
      <formula>0</formula>
    </cfRule>
  </conditionalFormatting>
  <conditionalFormatting sqref="Q33:Q43 U33:U43 H43">
    <cfRule type="cellIs" dxfId="25" priority="3" stopIfTrue="1" operator="equal">
      <formula>0</formula>
    </cfRule>
  </conditionalFormatting>
  <conditionalFormatting sqref="T33:T54 X33:X54 L45:L54 P45:P54 H47:H54">
    <cfRule type="cellIs" dxfId="24" priority="2" stopIfTrue="1" operator="equal">
      <formula>0</formula>
    </cfRule>
  </conditionalFormatting>
  <pageMargins left="0.25" right="0.25" top="0.75" bottom="0.75" header="0.3" footer="0.3"/>
  <pageSetup paperSize="9" scale="4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66"/>
  <sheetViews>
    <sheetView view="pageBreakPreview" zoomScaleNormal="70" zoomScaleSheetLayoutView="100" workbookViewId="0">
      <selection activeCell="R6" sqref="R6:T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6.5" style="217" customWidth="1"/>
    <col min="31" max="31" width="7.3984375" style="209" customWidth="1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74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363" t="s">
        <v>6</v>
      </c>
      <c r="K6" s="363"/>
      <c r="L6" s="363"/>
      <c r="M6" s="9"/>
      <c r="N6" s="531" t="s">
        <v>7</v>
      </c>
      <c r="O6" s="531"/>
      <c r="P6" s="531"/>
      <c r="Q6" s="9"/>
      <c r="R6" s="618" t="s">
        <v>8</v>
      </c>
      <c r="S6" s="618"/>
      <c r="T6" s="618"/>
      <c r="U6" s="9"/>
      <c r="V6" s="364" t="s">
        <v>9</v>
      </c>
      <c r="W6" s="364"/>
      <c r="X6" s="364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30">
        <v>2</v>
      </c>
      <c r="C14" s="31" t="s">
        <v>15</v>
      </c>
      <c r="D14" s="32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86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/>
      <c r="S22" s="381"/>
      <c r="T22" s="36">
        <f t="shared" si="3"/>
        <v>0</v>
      </c>
      <c r="U22" s="20"/>
      <c r="V22" s="381"/>
      <c r="W22" s="381"/>
      <c r="X22" s="36">
        <f t="shared" si="4"/>
        <v>0</v>
      </c>
      <c r="Y22" s="11"/>
      <c r="Z22" s="24">
        <f t="shared" si="5"/>
        <v>3</v>
      </c>
      <c r="AA22" s="25"/>
      <c r="AB22" s="368">
        <f t="shared" si="6"/>
        <v>98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2</v>
      </c>
      <c r="K24" s="391"/>
      <c r="L24" s="46">
        <f t="shared" si="1"/>
        <v>2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1">
        <v>4</v>
      </c>
      <c r="W24" s="391"/>
      <c r="X24" s="47">
        <f t="shared" si="4"/>
        <v>3.1578947368421053</v>
      </c>
      <c r="Y24" s="11"/>
      <c r="Z24" s="24">
        <f t="shared" si="5"/>
        <v>14</v>
      </c>
      <c r="AA24" s="25"/>
      <c r="AB24" s="368">
        <f t="shared" si="6"/>
        <v>428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395">
        <v>1</v>
      </c>
      <c r="S25" s="395"/>
      <c r="T25" s="56">
        <f t="shared" si="3"/>
        <v>0.89473684210526316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6</v>
      </c>
      <c r="AA25" s="58"/>
      <c r="AB25" s="368">
        <f t="shared" si="6"/>
        <v>184</v>
      </c>
      <c r="AC25" s="368"/>
      <c r="AD25" s="38"/>
      <c r="AE25" s="27"/>
      <c r="AF25" s="49"/>
      <c r="AG25" s="29"/>
    </row>
    <row r="26" spans="1:35" ht="24.9" customHeight="1" thickBot="1">
      <c r="A26"/>
      <c r="B26" s="583">
        <v>13</v>
      </c>
      <c r="C26" s="379" t="s">
        <v>88</v>
      </c>
      <c r="D26" s="59" t="s">
        <v>25</v>
      </c>
      <c r="E26" s="44"/>
      <c r="F26" s="584">
        <v>1</v>
      </c>
      <c r="G26" s="585"/>
      <c r="H26" s="60">
        <f t="shared" si="0"/>
        <v>1</v>
      </c>
      <c r="I26" s="20"/>
      <c r="J26" s="585">
        <v>1</v>
      </c>
      <c r="K26" s="585"/>
      <c r="L26" s="61">
        <f t="shared" si="1"/>
        <v>1</v>
      </c>
      <c r="M26" s="22"/>
      <c r="N26" s="585">
        <v>1</v>
      </c>
      <c r="O26" s="585"/>
      <c r="P26" s="62">
        <f t="shared" si="2"/>
        <v>0.89473684210526316</v>
      </c>
      <c r="Q26" s="20"/>
      <c r="R26" s="585">
        <v>1</v>
      </c>
      <c r="S26" s="585"/>
      <c r="T26" s="63">
        <f t="shared" si="3"/>
        <v>0.89473684210526316</v>
      </c>
      <c r="U26" s="20"/>
      <c r="V26" s="585"/>
      <c r="W26" s="585"/>
      <c r="X26" s="62">
        <f t="shared" si="4"/>
        <v>0</v>
      </c>
      <c r="Y26" s="64"/>
      <c r="Z26" s="24">
        <f t="shared" si="5"/>
        <v>4</v>
      </c>
      <c r="AA26" s="65"/>
      <c r="AB26" s="368">
        <f t="shared" si="6"/>
        <v>128</v>
      </c>
      <c r="AC26" s="368"/>
      <c r="AD26" s="38"/>
      <c r="AE26" s="27"/>
      <c r="AF26" s="41"/>
      <c r="AG26" s="66"/>
      <c r="AI26" s="213"/>
    </row>
    <row r="27" spans="1:35" ht="24.9" customHeight="1" thickBot="1">
      <c r="A27"/>
      <c r="B27" s="583"/>
      <c r="C27" s="379"/>
      <c r="D27" s="50" t="s">
        <v>26</v>
      </c>
      <c r="E27" s="51"/>
      <c r="F27" s="394"/>
      <c r="G27" s="395"/>
      <c r="H27" s="52">
        <f t="shared" si="0"/>
        <v>0</v>
      </c>
      <c r="I27" s="53"/>
      <c r="J27" s="395">
        <v>2</v>
      </c>
      <c r="K27" s="395"/>
      <c r="L27" s="54">
        <f t="shared" si="1"/>
        <v>2</v>
      </c>
      <c r="M27" s="67"/>
      <c r="N27" s="581">
        <v>1</v>
      </c>
      <c r="O27" s="581"/>
      <c r="P27" s="52">
        <v>0.89</v>
      </c>
      <c r="Q27" s="53"/>
      <c r="R27" s="581">
        <v>1</v>
      </c>
      <c r="S27" s="581"/>
      <c r="T27" s="277">
        <v>0.89</v>
      </c>
      <c r="U27" s="53"/>
      <c r="V27" s="582">
        <v>2</v>
      </c>
      <c r="W27" s="582"/>
      <c r="X27" s="55">
        <v>1.58</v>
      </c>
      <c r="Y27" s="57"/>
      <c r="Z27" s="24">
        <v>6</v>
      </c>
      <c r="AA27" s="58"/>
      <c r="AB27" s="368">
        <f t="shared" si="6"/>
        <v>184</v>
      </c>
      <c r="AC27" s="368"/>
      <c r="AD27" s="38"/>
      <c r="AE27" s="27"/>
      <c r="AF27" s="41"/>
      <c r="AG27" s="41"/>
      <c r="AI27" s="213"/>
    </row>
    <row r="28" spans="1:35" ht="24.9" customHeight="1" thickBot="1">
      <c r="A28"/>
      <c r="B28" s="30">
        <v>14</v>
      </c>
      <c r="C28" s="31" t="s">
        <v>28</v>
      </c>
      <c r="D28" s="32"/>
      <c r="E28" s="33"/>
      <c r="F28" s="380">
        <v>3</v>
      </c>
      <c r="G28" s="381"/>
      <c r="H28" s="34">
        <f t="shared" si="0"/>
        <v>3</v>
      </c>
      <c r="I28" s="20"/>
      <c r="J28" s="381">
        <v>3</v>
      </c>
      <c r="K28" s="381"/>
      <c r="L28" s="35">
        <f t="shared" si="1"/>
        <v>3</v>
      </c>
      <c r="M28" s="22"/>
      <c r="N28" s="381">
        <v>3</v>
      </c>
      <c r="O28" s="381"/>
      <c r="P28" s="36">
        <f t="shared" si="2"/>
        <v>2.6842105263157894</v>
      </c>
      <c r="Q28" s="20"/>
      <c r="R28" s="381">
        <v>3</v>
      </c>
      <c r="S28" s="381"/>
      <c r="T28" s="68">
        <f t="shared" si="3"/>
        <v>2.6842105263157894</v>
      </c>
      <c r="U28" s="20"/>
      <c r="V28" s="381">
        <v>3</v>
      </c>
      <c r="W28" s="381"/>
      <c r="X28" s="69">
        <f t="shared" si="4"/>
        <v>2.3684210526315788</v>
      </c>
      <c r="Y28" s="11"/>
      <c r="Z28" s="24">
        <f t="shared" si="5"/>
        <v>15</v>
      </c>
      <c r="AA28" s="25"/>
      <c r="AB28" s="368">
        <f t="shared" si="6"/>
        <v>468</v>
      </c>
      <c r="AC28" s="368"/>
      <c r="AD28" s="38"/>
      <c r="AE28" s="27"/>
      <c r="AF28" s="2"/>
      <c r="AG28" s="2"/>
    </row>
    <row r="29" spans="1:35" ht="24.9" customHeight="1" thickBot="1">
      <c r="A29"/>
      <c r="B29" s="30">
        <v>15</v>
      </c>
      <c r="C29" s="31" t="s">
        <v>29</v>
      </c>
      <c r="D29" s="32"/>
      <c r="E29" s="33"/>
      <c r="F29" s="380">
        <v>1</v>
      </c>
      <c r="G29" s="381"/>
      <c r="H29" s="34">
        <f t="shared" si="0"/>
        <v>1</v>
      </c>
      <c r="I29" s="20"/>
      <c r="J29" s="381"/>
      <c r="K29" s="381"/>
      <c r="L29" s="35">
        <f t="shared" si="1"/>
        <v>0</v>
      </c>
      <c r="M29" s="22"/>
      <c r="N29" s="381"/>
      <c r="O29" s="381"/>
      <c r="P29" s="36">
        <f t="shared" si="2"/>
        <v>0</v>
      </c>
      <c r="Q29" s="20"/>
      <c r="R29" s="381"/>
      <c r="S29" s="381"/>
      <c r="T29" s="34">
        <f t="shared" si="3"/>
        <v>0</v>
      </c>
      <c r="U29" s="20"/>
      <c r="V29" s="381"/>
      <c r="W29" s="381"/>
      <c r="X29" s="69">
        <f t="shared" si="4"/>
        <v>0</v>
      </c>
      <c r="Y29" s="11"/>
      <c r="Z29" s="24">
        <f t="shared" si="5"/>
        <v>1</v>
      </c>
      <c r="AA29" s="25"/>
      <c r="AB29" s="368">
        <f t="shared" si="6"/>
        <v>34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16</v>
      </c>
      <c r="C30" s="71" t="s">
        <v>30</v>
      </c>
      <c r="D30" s="72"/>
      <c r="E30" s="33"/>
      <c r="F30" s="398">
        <v>1</v>
      </c>
      <c r="G30" s="399"/>
      <c r="H30" s="63">
        <f t="shared" si="0"/>
        <v>1</v>
      </c>
      <c r="I30" s="73"/>
      <c r="J30" s="399">
        <v>1</v>
      </c>
      <c r="K30" s="399"/>
      <c r="L30" s="35">
        <f t="shared" si="1"/>
        <v>1</v>
      </c>
      <c r="M30" s="74"/>
      <c r="N30" s="399">
        <v>1</v>
      </c>
      <c r="O30" s="399"/>
      <c r="P30" s="36">
        <f t="shared" si="2"/>
        <v>0.89473684210526316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1</v>
      </c>
      <c r="W30" s="399"/>
      <c r="X30" s="68">
        <f t="shared" si="4"/>
        <v>0.78947368421052633</v>
      </c>
      <c r="Y30" s="11"/>
      <c r="Z30" s="24">
        <f t="shared" si="5"/>
        <v>5</v>
      </c>
      <c r="AA30" s="25"/>
      <c r="AB30" s="368">
        <f t="shared" si="6"/>
        <v>156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24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3600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68</v>
      </c>
      <c r="M32" s="86"/>
      <c r="N32" s="278">
        <v>22</v>
      </c>
      <c r="O32" s="334" t="s">
        <v>69</v>
      </c>
      <c r="P32" s="278" t="s">
        <v>67</v>
      </c>
      <c r="Q32" s="268"/>
      <c r="R32" s="278">
        <v>20</v>
      </c>
      <c r="S32" s="334" t="s">
        <v>69</v>
      </c>
      <c r="T32" s="278" t="s">
        <v>67</v>
      </c>
      <c r="U32" s="268"/>
      <c r="V32" s="278">
        <v>18</v>
      </c>
      <c r="W32" s="334" t="s">
        <v>70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75</v>
      </c>
      <c r="AF33" s="413"/>
      <c r="AG33" s="343" t="s">
        <v>76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344"/>
      <c r="AF34" s="345"/>
      <c r="AG34" s="346"/>
      <c r="AH34" s="208"/>
      <c r="AI34" s="208"/>
    </row>
    <row r="35" spans="1:35" ht="24.9" customHeight="1">
      <c r="A35" s="111"/>
      <c r="B35" s="222">
        <v>17</v>
      </c>
      <c r="C35" s="606" t="s">
        <v>77</v>
      </c>
      <c r="D35" s="607"/>
      <c r="E35" s="112"/>
      <c r="F35" s="430">
        <v>1</v>
      </c>
      <c r="G35" s="431"/>
      <c r="H35" s="223">
        <f t="shared" ref="H35:H39" si="7">(F35)*(F$10/AE$1)</f>
        <v>1</v>
      </c>
      <c r="I35" s="113"/>
      <c r="J35" s="430">
        <v>1</v>
      </c>
      <c r="K35" s="431"/>
      <c r="L35" s="223">
        <f t="shared" ref="L35:L39" si="8">J35*(J$10/AE$1)</f>
        <v>1</v>
      </c>
      <c r="M35" s="114"/>
      <c r="N35" s="430">
        <v>1</v>
      </c>
      <c r="O35" s="431"/>
      <c r="P35" s="223">
        <f t="shared" ref="P35:P39" si="9">N35*(N$10/AE$1)</f>
        <v>0.89473684210526316</v>
      </c>
      <c r="Q35" s="113"/>
      <c r="R35" s="430"/>
      <c r="S35" s="431"/>
      <c r="T35" s="223">
        <f t="shared" ref="T35:T39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98</v>
      </c>
      <c r="AC35" s="419"/>
      <c r="AD35" s="115"/>
      <c r="AE35" s="269">
        <f>AB35</f>
        <v>98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288" t="s">
        <v>78</v>
      </c>
      <c r="D36" s="289"/>
      <c r="E36" s="112"/>
      <c r="F36" s="422">
        <v>2</v>
      </c>
      <c r="G36" s="423"/>
      <c r="H36" s="231">
        <f t="shared" si="7"/>
        <v>2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561"/>
      <c r="S36" s="562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6</v>
      </c>
      <c r="AA36" s="79"/>
      <c r="AB36" s="418">
        <f t="shared" ref="AB36:AB39" si="13">F36*F$8+J36*J$8+N36*N$8+R36*R$8+V36*V$8</f>
        <v>196</v>
      </c>
      <c r="AC36" s="419"/>
      <c r="AD36" s="115"/>
      <c r="AE36" s="269">
        <f t="shared" ref="AE36:AE37" si="14">AB36</f>
        <v>196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288" t="s">
        <v>79</v>
      </c>
      <c r="D37" s="289"/>
      <c r="E37" s="112"/>
      <c r="F37" s="422">
        <v>1</v>
      </c>
      <c r="G37" s="423"/>
      <c r="H37" s="231">
        <f t="shared" si="7"/>
        <v>1</v>
      </c>
      <c r="I37" s="73"/>
      <c r="J37" s="422">
        <v>2</v>
      </c>
      <c r="K37" s="423"/>
      <c r="L37" s="231">
        <f t="shared" si="8"/>
        <v>2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102</v>
      </c>
      <c r="AC37" s="419"/>
      <c r="AD37" s="115"/>
      <c r="AE37" s="269">
        <f t="shared" si="14"/>
        <v>102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288" t="s">
        <v>80</v>
      </c>
      <c r="D38" s="289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2</v>
      </c>
      <c r="O38" s="441"/>
      <c r="P38" s="231">
        <f t="shared" si="9"/>
        <v>1.7894736842105263</v>
      </c>
      <c r="Q38" s="73"/>
      <c r="R38" s="440">
        <v>7</v>
      </c>
      <c r="S38" s="441"/>
      <c r="T38" s="231">
        <f t="shared" si="10"/>
        <v>6.2631578947368425</v>
      </c>
      <c r="U38" s="73"/>
      <c r="V38" s="234"/>
      <c r="W38" s="235"/>
      <c r="X38" s="225">
        <f t="shared" si="11"/>
        <v>0</v>
      </c>
      <c r="Y38" s="79"/>
      <c r="Z38" s="226">
        <f t="shared" si="12"/>
        <v>9</v>
      </c>
      <c r="AA38" s="79"/>
      <c r="AB38" s="418">
        <f t="shared" si="13"/>
        <v>270</v>
      </c>
      <c r="AC38" s="419"/>
      <c r="AD38" s="115"/>
      <c r="AE38" s="229"/>
      <c r="AF38" s="2"/>
      <c r="AG38" s="230">
        <f>AB38</f>
        <v>270</v>
      </c>
      <c r="AH38" s="208"/>
      <c r="AI38" s="208"/>
    </row>
    <row r="39" spans="1:35" ht="24.9" customHeight="1">
      <c r="A39" s="116"/>
      <c r="B39" s="236">
        <v>21</v>
      </c>
      <c r="C39" s="288" t="s">
        <v>40</v>
      </c>
      <c r="D39" s="289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38">
        <v>1</v>
      </c>
      <c r="O39" s="439"/>
      <c r="P39" s="231">
        <f t="shared" si="9"/>
        <v>0.89473684210526316</v>
      </c>
      <c r="Q39" s="73"/>
      <c r="R39" s="440">
        <v>1</v>
      </c>
      <c r="S39" s="441"/>
      <c r="T39" s="231">
        <f t="shared" si="10"/>
        <v>0.89473684210526316</v>
      </c>
      <c r="U39" s="73"/>
      <c r="V39" s="577"/>
      <c r="W39" s="578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9">
        <f>AB39/2</f>
        <v>30</v>
      </c>
      <c r="AF39" s="2"/>
      <c r="AG39" s="230">
        <f>AB39/2</f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SUM(F35:F39)</f>
        <v>4</v>
      </c>
      <c r="G40" s="417"/>
      <c r="H40" s="119"/>
      <c r="I40" s="77"/>
      <c r="J40" s="417">
        <f>SUM(J35:J39)</f>
        <v>5</v>
      </c>
      <c r="K40" s="417"/>
      <c r="L40" s="119"/>
      <c r="M40" s="79"/>
      <c r="N40" s="417">
        <f>SUM(N35:N39)</f>
        <v>6</v>
      </c>
      <c r="O40" s="417"/>
      <c r="P40" s="120"/>
      <c r="Q40" s="79"/>
      <c r="R40" s="417">
        <f>SUM(R35:R39)</f>
        <v>8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23</v>
      </c>
      <c r="AA40" s="79"/>
      <c r="AB40" s="402">
        <f>SUM(AB35:AC39)</f>
        <v>726</v>
      </c>
      <c r="AC40" s="454"/>
      <c r="AD40" s="115"/>
      <c r="AE40" s="121">
        <f>SUM(AE35:AE39)</f>
        <v>426</v>
      </c>
      <c r="AF40" s="122"/>
      <c r="AG40" s="123">
        <f>SUM(AG35:AG39)</f>
        <v>300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23</v>
      </c>
      <c r="C43" s="459" t="s">
        <v>81</v>
      </c>
      <c r="D43" s="460"/>
      <c r="E43" s="129"/>
      <c r="F43" s="528">
        <v>4</v>
      </c>
      <c r="G43" s="529"/>
      <c r="H43" s="240">
        <f t="shared" ref="H43:H47" si="15">(F43)*(F$10/AE$1)</f>
        <v>4</v>
      </c>
      <c r="I43" s="73"/>
      <c r="J43" s="461">
        <v>5</v>
      </c>
      <c r="K43" s="462"/>
      <c r="L43" s="300">
        <f t="shared" ref="L43:L47" si="16">J43*(J$10/AE$1)</f>
        <v>5</v>
      </c>
      <c r="M43" s="84"/>
      <c r="N43" s="528">
        <v>4</v>
      </c>
      <c r="O43" s="529"/>
      <c r="P43" s="241">
        <f t="shared" ref="P43:P47" si="17">N43*(N$10/AE$1)</f>
        <v>3.5789473684210527</v>
      </c>
      <c r="Q43" s="84"/>
      <c r="R43" s="528"/>
      <c r="S43" s="529"/>
      <c r="T43" s="130">
        <f t="shared" ref="T43:T47" si="18">R43*(R$10/AE$1)</f>
        <v>0</v>
      </c>
      <c r="U43" s="84"/>
      <c r="V43" s="525"/>
      <c r="W43" s="525"/>
      <c r="X43" s="131">
        <f t="shared" ref="X43:X47" si="19">V43*(V$10/AE$1)</f>
        <v>0</v>
      </c>
      <c r="Y43" s="84"/>
      <c r="Z43" s="242">
        <f>F43+J43+N43+R43+V43</f>
        <v>13</v>
      </c>
      <c r="AA43" s="79"/>
      <c r="AB43" s="418">
        <f>F43*F$8+J43*J$8+N43*N$8+R43*R$8+V43*V$8</f>
        <v>426</v>
      </c>
      <c r="AC43" s="419"/>
      <c r="AD43" s="115"/>
      <c r="AE43" s="243">
        <f>AB43</f>
        <v>426</v>
      </c>
      <c r="AF43" s="2"/>
      <c r="AG43" s="245"/>
      <c r="AH43" s="208"/>
      <c r="AI43" s="208"/>
    </row>
    <row r="44" spans="1:35" ht="24.9" customHeight="1">
      <c r="A44"/>
      <c r="B44" s="250">
        <v>24</v>
      </c>
      <c r="C44" s="595" t="s">
        <v>82</v>
      </c>
      <c r="D44" s="596"/>
      <c r="E44" s="129"/>
      <c r="F44" s="467">
        <v>2</v>
      </c>
      <c r="G44" s="468"/>
      <c r="H44" s="251">
        <f t="shared" si="15"/>
        <v>2</v>
      </c>
      <c r="I44" s="73"/>
      <c r="J44" s="543">
        <v>1</v>
      </c>
      <c r="K44" s="544"/>
      <c r="L44" s="301">
        <f t="shared" si="16"/>
        <v>1</v>
      </c>
      <c r="M44" s="84"/>
      <c r="N44" s="467"/>
      <c r="O44" s="468"/>
      <c r="P44" s="249">
        <f t="shared" si="17"/>
        <v>0</v>
      </c>
      <c r="Q44" s="84"/>
      <c r="R44" s="467"/>
      <c r="S44" s="468"/>
      <c r="T44" s="249">
        <f t="shared" si="18"/>
        <v>0</v>
      </c>
      <c r="U44" s="84"/>
      <c r="V44" s="391"/>
      <c r="W44" s="391"/>
      <c r="X44" s="132">
        <f t="shared" si="19"/>
        <v>0</v>
      </c>
      <c r="Y44" s="84"/>
      <c r="Z44" s="242">
        <f t="shared" ref="Z44:Z47" si="20">F44+J44+N44+R44+V44</f>
        <v>3</v>
      </c>
      <c r="AA44" s="79"/>
      <c r="AB44" s="418">
        <f t="shared" ref="AB44:AB47" si="21">F44*F$8+J44*J$8+N44*N$8+R44*R$8+V44*V$8</f>
        <v>102</v>
      </c>
      <c r="AC44" s="419"/>
      <c r="AD44" s="115"/>
      <c r="AE44" s="243">
        <f>AB44</f>
        <v>102</v>
      </c>
      <c r="AF44" s="2"/>
      <c r="AG44" s="254"/>
      <c r="AH44" s="208"/>
      <c r="AI44" s="208"/>
    </row>
    <row r="45" spans="1:35" ht="24.9" customHeight="1">
      <c r="A45"/>
      <c r="B45" s="255">
        <v>25</v>
      </c>
      <c r="C45" s="603" t="s">
        <v>83</v>
      </c>
      <c r="D45" s="596"/>
      <c r="E45" s="129"/>
      <c r="F45" s="467"/>
      <c r="G45" s="468"/>
      <c r="H45" s="247">
        <f t="shared" si="15"/>
        <v>0</v>
      </c>
      <c r="I45" s="73"/>
      <c r="J45" s="604">
        <v>1</v>
      </c>
      <c r="K45" s="605"/>
      <c r="L45" s="301">
        <f t="shared" si="16"/>
        <v>1</v>
      </c>
      <c r="M45" s="74"/>
      <c r="N45" s="561">
        <v>1</v>
      </c>
      <c r="O45" s="562"/>
      <c r="P45" s="47">
        <f t="shared" si="17"/>
        <v>0.89473684210526316</v>
      </c>
      <c r="Q45" s="73"/>
      <c r="R45" s="561">
        <v>3</v>
      </c>
      <c r="S45" s="562"/>
      <c r="T45" s="47">
        <f t="shared" si="18"/>
        <v>2.6842105263157894</v>
      </c>
      <c r="U45" s="73"/>
      <c r="V45" s="391"/>
      <c r="W45" s="391"/>
      <c r="X45" s="133">
        <f t="shared" si="19"/>
        <v>0</v>
      </c>
      <c r="Y45" s="134"/>
      <c r="Z45" s="242">
        <f t="shared" si="20"/>
        <v>5</v>
      </c>
      <c r="AA45" s="135"/>
      <c r="AB45" s="418">
        <f t="shared" si="21"/>
        <v>154</v>
      </c>
      <c r="AC45" s="419"/>
      <c r="AD45" s="115"/>
      <c r="AE45" s="244"/>
      <c r="AF45" s="2"/>
      <c r="AG45" s="331">
        <f>AB45</f>
        <v>154</v>
      </c>
      <c r="AH45" s="208"/>
      <c r="AI45" s="208"/>
    </row>
    <row r="46" spans="1:35" ht="24.9" customHeight="1">
      <c r="A46"/>
      <c r="B46" s="256">
        <v>26</v>
      </c>
      <c r="C46" s="597" t="s">
        <v>84</v>
      </c>
      <c r="D46" s="598"/>
      <c r="E46" s="136"/>
      <c r="F46" s="599">
        <v>1</v>
      </c>
      <c r="G46" s="600"/>
      <c r="H46" s="137">
        <f t="shared" si="15"/>
        <v>1</v>
      </c>
      <c r="I46" s="20"/>
      <c r="J46" s="601">
        <v>1</v>
      </c>
      <c r="K46" s="602"/>
      <c r="L46" s="301">
        <f t="shared" si="16"/>
        <v>1</v>
      </c>
      <c r="M46" s="22"/>
      <c r="N46" s="546">
        <v>1</v>
      </c>
      <c r="O46" s="547"/>
      <c r="P46" s="47">
        <f t="shared" si="17"/>
        <v>0.89473684210526316</v>
      </c>
      <c r="Q46" s="20"/>
      <c r="R46" s="546">
        <v>2</v>
      </c>
      <c r="S46" s="547"/>
      <c r="T46" s="47">
        <f t="shared" si="18"/>
        <v>1.7894736842105263</v>
      </c>
      <c r="U46" s="20"/>
      <c r="V46" s="263"/>
      <c r="W46" s="264"/>
      <c r="X46" s="47">
        <f t="shared" si="19"/>
        <v>0</v>
      </c>
      <c r="Y46" s="134"/>
      <c r="Z46" s="242">
        <f t="shared" si="20"/>
        <v>5</v>
      </c>
      <c r="AA46" s="135"/>
      <c r="AB46" s="418">
        <f t="shared" si="21"/>
        <v>158</v>
      </c>
      <c r="AC46" s="419"/>
      <c r="AD46" s="115"/>
      <c r="AE46" s="244"/>
      <c r="AF46" s="2"/>
      <c r="AG46" s="331">
        <f>AB46</f>
        <v>158</v>
      </c>
      <c r="AH46" s="208"/>
      <c r="AI46" s="208"/>
    </row>
    <row r="47" spans="1:35" ht="24.9" customHeight="1">
      <c r="A47"/>
      <c r="B47" s="258">
        <v>28</v>
      </c>
      <c r="C47" s="476" t="s">
        <v>172</v>
      </c>
      <c r="D47" s="477"/>
      <c r="E47" s="136"/>
      <c r="F47" s="478"/>
      <c r="G47" s="479"/>
      <c r="H47" s="137">
        <f t="shared" si="15"/>
        <v>0</v>
      </c>
      <c r="I47" s="20"/>
      <c r="J47" s="455"/>
      <c r="K47" s="456"/>
      <c r="L47" s="302">
        <f t="shared" si="16"/>
        <v>0</v>
      </c>
      <c r="M47" s="22"/>
      <c r="N47" s="422"/>
      <c r="O47" s="423"/>
      <c r="P47" s="47">
        <f t="shared" si="17"/>
        <v>0</v>
      </c>
      <c r="Q47" s="20"/>
      <c r="R47" s="422"/>
      <c r="S47" s="423"/>
      <c r="T47" s="45">
        <f t="shared" si="18"/>
        <v>0</v>
      </c>
      <c r="U47" s="20"/>
      <c r="V47" s="265">
        <v>7</v>
      </c>
      <c r="W47" s="266"/>
      <c r="X47" s="249">
        <f t="shared" si="19"/>
        <v>5.5263157894736841</v>
      </c>
      <c r="Y47" s="134"/>
      <c r="Z47" s="242">
        <f t="shared" si="20"/>
        <v>7</v>
      </c>
      <c r="AA47" s="135"/>
      <c r="AB47" s="418">
        <f t="shared" si="21"/>
        <v>196</v>
      </c>
      <c r="AC47" s="419"/>
      <c r="AD47" s="115"/>
      <c r="AE47" s="473" t="s">
        <v>42</v>
      </c>
      <c r="AF47" s="474"/>
      <c r="AG47" s="475"/>
      <c r="AH47" s="208"/>
      <c r="AI47" s="208"/>
    </row>
    <row r="48" spans="1:35" ht="24.9" customHeight="1">
      <c r="A48"/>
      <c r="B48" s="450" t="s">
        <v>43</v>
      </c>
      <c r="C48" s="450"/>
      <c r="D48" s="451"/>
      <c r="E48" s="118"/>
      <c r="F48" s="416">
        <f>SUM(F43:G47)</f>
        <v>7</v>
      </c>
      <c r="G48" s="417"/>
      <c r="H48" s="76"/>
      <c r="I48" s="77"/>
      <c r="J48" s="417">
        <f>SUM(J43:K47)</f>
        <v>8</v>
      </c>
      <c r="K48" s="417"/>
      <c r="L48" s="78"/>
      <c r="M48" s="79"/>
      <c r="N48" s="417">
        <f>SUM(N43:O47)</f>
        <v>6</v>
      </c>
      <c r="O48" s="417"/>
      <c r="P48" s="78"/>
      <c r="Q48" s="79"/>
      <c r="R48" s="417">
        <f>SUM(R43:S47)</f>
        <v>5</v>
      </c>
      <c r="S48" s="417"/>
      <c r="T48" s="78"/>
      <c r="U48" s="79"/>
      <c r="V48" s="452">
        <v>7</v>
      </c>
      <c r="W48" s="453"/>
      <c r="X48" s="78"/>
      <c r="Y48" s="94"/>
      <c r="Z48" s="82">
        <f>SUM(Z43:Z47)</f>
        <v>33</v>
      </c>
      <c r="AA48" s="93"/>
      <c r="AB48" s="402">
        <f>SUM(AB43:AC47)</f>
        <v>1036</v>
      </c>
      <c r="AC48" s="454"/>
      <c r="AD48" s="115"/>
      <c r="AE48" s="121">
        <f>SUM(AE43:AE47)</f>
        <v>528</v>
      </c>
      <c r="AF48" s="122"/>
      <c r="AG48" s="123">
        <f>SUM(AG43:AG47)</f>
        <v>312</v>
      </c>
      <c r="AH48" s="208"/>
      <c r="AI48" s="208"/>
    </row>
    <row r="49" spans="1:35" ht="18">
      <c r="A49"/>
      <c r="B49" s="138"/>
      <c r="C49" s="138"/>
      <c r="D49" s="138"/>
      <c r="E49" s="125"/>
      <c r="F49" s="139">
        <f>F40+F48</f>
        <v>11</v>
      </c>
      <c r="G49" s="139"/>
      <c r="H49" s="140"/>
      <c r="I49" s="140"/>
      <c r="J49" s="139">
        <f>J40+J48</f>
        <v>13</v>
      </c>
      <c r="K49" s="139"/>
      <c r="L49" s="140"/>
      <c r="M49" s="140"/>
      <c r="N49" s="139">
        <f>N40+N48</f>
        <v>12</v>
      </c>
      <c r="O49" s="139"/>
      <c r="P49" s="140"/>
      <c r="Q49" s="140"/>
      <c r="R49" s="139">
        <f>R40+R48</f>
        <v>13</v>
      </c>
      <c r="S49" s="139"/>
      <c r="T49" s="140"/>
      <c r="U49" s="140"/>
      <c r="V49" s="139" t="e">
        <f ca="1">V40+V48</f>
        <v>#REF!</v>
      </c>
      <c r="W49" s="139"/>
      <c r="X49" s="140"/>
      <c r="Y49" s="140"/>
      <c r="Z49" s="139" t="e">
        <f ca="1">SUM(F49:X49)</f>
        <v>#REF!</v>
      </c>
      <c r="AA49" s="79"/>
      <c r="AB49" s="141"/>
      <c r="AC49" s="141"/>
      <c r="AD49" s="115"/>
      <c r="AE49" s="2"/>
      <c r="AF49" s="2"/>
      <c r="AG49" s="142"/>
      <c r="AH49" s="208"/>
      <c r="AI49" s="208"/>
    </row>
    <row r="50" spans="1:35" ht="19.5" customHeight="1" thickBot="1">
      <c r="A50"/>
      <c r="B50" s="489" t="s">
        <v>44</v>
      </c>
      <c r="C50" s="489"/>
      <c r="D50" s="490"/>
      <c r="E50" s="143"/>
      <c r="F50" s="491">
        <f>F40+F48</f>
        <v>11</v>
      </c>
      <c r="G50" s="492"/>
      <c r="H50" s="93"/>
      <c r="I50" s="79"/>
      <c r="J50" s="492">
        <f>J40+J48</f>
        <v>13</v>
      </c>
      <c r="K50" s="492"/>
      <c r="L50" s="93"/>
      <c r="M50" s="79"/>
      <c r="N50" s="492">
        <f>N40+N48</f>
        <v>12</v>
      </c>
      <c r="O50" s="492"/>
      <c r="P50" s="93"/>
      <c r="Q50" s="79"/>
      <c r="R50" s="492">
        <f>R40+R48</f>
        <v>13</v>
      </c>
      <c r="S50" s="492"/>
      <c r="T50" s="93"/>
      <c r="U50" s="79"/>
      <c r="V50" s="492">
        <f>V48</f>
        <v>7</v>
      </c>
      <c r="W50" s="492"/>
      <c r="X50" s="93"/>
      <c r="Y50" s="94"/>
      <c r="Z50" s="95">
        <f>F50+J50+N50+R50+V50</f>
        <v>56</v>
      </c>
      <c r="AA50" s="93"/>
      <c r="AB50" s="486">
        <f>AB40+AB48</f>
        <v>1762</v>
      </c>
      <c r="AC50" s="487"/>
      <c r="AD50" s="115"/>
      <c r="AE50" s="144">
        <f>AE40+AE48</f>
        <v>954</v>
      </c>
      <c r="AF50" s="145"/>
      <c r="AG50" s="146">
        <f>AG40+AG48</f>
        <v>612</v>
      </c>
      <c r="AH50" s="208"/>
      <c r="AI50" s="208"/>
    </row>
    <row r="51" spans="1:35" ht="15" customHeight="1">
      <c r="A51"/>
      <c r="B51" s="84"/>
      <c r="C51" s="488"/>
      <c r="D51" s="488"/>
      <c r="E51" s="147"/>
      <c r="F51" s="411">
        <v>11</v>
      </c>
      <c r="G51" s="411"/>
      <c r="H51" s="125"/>
      <c r="I51" s="125"/>
      <c r="J51" s="411">
        <v>13</v>
      </c>
      <c r="K51" s="411"/>
      <c r="L51" s="125"/>
      <c r="M51" s="125"/>
      <c r="N51" s="411">
        <v>12</v>
      </c>
      <c r="O51" s="411"/>
      <c r="P51" s="125"/>
      <c r="Q51" s="125"/>
      <c r="R51" s="411">
        <v>13</v>
      </c>
      <c r="S51" s="411"/>
      <c r="T51" s="125"/>
      <c r="U51" s="125"/>
      <c r="V51" s="411">
        <v>7</v>
      </c>
      <c r="W51" s="411"/>
      <c r="X51" s="79"/>
      <c r="Y51" s="79"/>
      <c r="Z51" s="148">
        <f>SUM(F51:W51)</f>
        <v>56</v>
      </c>
      <c r="AA51" s="79"/>
      <c r="AB51" s="88"/>
      <c r="AC51" s="88"/>
      <c r="AD51" s="89"/>
      <c r="AE51" s="149">
        <v>800</v>
      </c>
      <c r="AF51" s="2"/>
      <c r="AG51" s="149">
        <v>550</v>
      </c>
      <c r="AH51" s="208"/>
      <c r="AI51" s="208"/>
    </row>
    <row r="52" spans="1:35" ht="18">
      <c r="A52"/>
      <c r="B52" s="150"/>
      <c r="C52" s="150"/>
      <c r="D52" s="151" t="s">
        <v>45</v>
      </c>
      <c r="E52" s="152"/>
      <c r="F52" s="482">
        <v>8</v>
      </c>
      <c r="G52" s="482"/>
      <c r="H52" s="153"/>
      <c r="I52" s="153"/>
      <c r="J52" s="482">
        <v>11</v>
      </c>
      <c r="K52" s="482"/>
      <c r="L52" s="153"/>
      <c r="M52" s="153"/>
      <c r="N52" s="482">
        <v>13</v>
      </c>
      <c r="O52" s="482"/>
      <c r="P52" s="153"/>
      <c r="Q52" s="153"/>
      <c r="R52" s="482">
        <v>12</v>
      </c>
      <c r="S52" s="482"/>
      <c r="T52" s="153"/>
      <c r="U52" s="153"/>
      <c r="V52" s="482">
        <v>7</v>
      </c>
      <c r="W52" s="482"/>
      <c r="X52" s="153"/>
      <c r="Y52" s="153"/>
      <c r="Z52" s="154">
        <f>SUM(F52:W52)</f>
        <v>51</v>
      </c>
      <c r="AA52" s="79"/>
      <c r="AB52" s="155"/>
      <c r="AC52" s="155"/>
      <c r="AD52" s="89"/>
      <c r="AE52" s="483">
        <f>AE50+AG50</f>
        <v>1566</v>
      </c>
      <c r="AF52" s="484"/>
      <c r="AG52" s="485"/>
      <c r="AH52" s="208"/>
      <c r="AI52" s="208"/>
    </row>
    <row r="53" spans="1:35" ht="16.5" customHeight="1">
      <c r="A53"/>
      <c r="B53" s="499" t="s">
        <v>46</v>
      </c>
      <c r="C53" s="499"/>
      <c r="D53" s="500"/>
      <c r="E53" s="143"/>
      <c r="F53" s="501">
        <f>F50+F31</f>
        <v>35</v>
      </c>
      <c r="G53" s="502"/>
      <c r="H53" s="156"/>
      <c r="I53" s="157"/>
      <c r="J53" s="502">
        <f>J50+J31</f>
        <v>37</v>
      </c>
      <c r="K53" s="502"/>
      <c r="L53" s="158"/>
      <c r="M53" s="157"/>
      <c r="N53" s="502">
        <f>N50+N31</f>
        <v>36</v>
      </c>
      <c r="O53" s="502"/>
      <c r="P53" s="156"/>
      <c r="Q53" s="157"/>
      <c r="R53" s="502">
        <f>R50+R31</f>
        <v>35</v>
      </c>
      <c r="S53" s="502"/>
      <c r="T53" s="156"/>
      <c r="U53" s="157"/>
      <c r="V53" s="502">
        <f>V50+V31</f>
        <v>28</v>
      </c>
      <c r="W53" s="502"/>
      <c r="X53" s="156"/>
      <c r="Y53" s="159"/>
      <c r="Z53" s="160">
        <f>Z50+Z31</f>
        <v>171</v>
      </c>
      <c r="AA53" s="156"/>
      <c r="AB53" s="493">
        <f>AB50+AB31</f>
        <v>5362</v>
      </c>
      <c r="AC53" s="493"/>
      <c r="AD53" s="161"/>
      <c r="AE53" s="494">
        <f>AE51+AG51</f>
        <v>1350</v>
      </c>
      <c r="AF53" s="495"/>
      <c r="AG53" s="496"/>
      <c r="AH53" s="208"/>
      <c r="AI53" s="208"/>
    </row>
    <row r="54" spans="1:35" ht="16.5" customHeight="1">
      <c r="A54"/>
      <c r="B54" s="570" t="s">
        <v>47</v>
      </c>
      <c r="C54" s="570"/>
      <c r="D54" s="570"/>
      <c r="E54" s="162"/>
      <c r="F54" s="497">
        <v>35</v>
      </c>
      <c r="G54" s="497"/>
      <c r="H54" s="163"/>
      <c r="I54" s="163"/>
      <c r="J54" s="497">
        <v>36</v>
      </c>
      <c r="K54" s="497"/>
      <c r="L54" s="163"/>
      <c r="M54" s="163"/>
      <c r="N54" s="497">
        <v>36</v>
      </c>
      <c r="O54" s="497"/>
      <c r="P54" s="163"/>
      <c r="Q54" s="163"/>
      <c r="R54" s="497">
        <v>35</v>
      </c>
      <c r="S54" s="497"/>
      <c r="T54" s="163"/>
      <c r="U54" s="163"/>
      <c r="V54" s="497">
        <v>29</v>
      </c>
      <c r="W54" s="497"/>
      <c r="X54" s="163"/>
      <c r="Y54" s="164"/>
      <c r="Z54" s="165">
        <f>SUM(F54:V54)</f>
        <v>171</v>
      </c>
      <c r="AA54" s="166"/>
      <c r="AB54" s="498"/>
      <c r="AC54" s="498"/>
      <c r="AD54" s="167"/>
      <c r="AE54" s="168"/>
      <c r="AF54" s="169"/>
      <c r="AG54" s="170"/>
      <c r="AH54" s="208"/>
      <c r="AI54" s="208"/>
    </row>
    <row r="55" spans="1:35" ht="16.5" customHeight="1">
      <c r="A55"/>
      <c r="B55" s="171"/>
      <c r="C55" s="171"/>
      <c r="D55" s="171"/>
      <c r="E55" s="171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86"/>
      <c r="Z55" s="148"/>
      <c r="AA55" s="125"/>
      <c r="AB55" s="167"/>
      <c r="AC55" s="167"/>
      <c r="AD55" s="167"/>
      <c r="AE55" s="66"/>
      <c r="AF55" s="66"/>
      <c r="AG55" s="66"/>
      <c r="AH55" s="208"/>
      <c r="AI55" s="208"/>
    </row>
    <row r="56" spans="1:35" ht="15.75" customHeight="1">
      <c r="A56"/>
      <c r="B56" s="512" t="s">
        <v>48</v>
      </c>
      <c r="C56" s="512"/>
      <c r="D56" s="172"/>
      <c r="E56" s="33"/>
      <c r="F56" s="513">
        <v>2</v>
      </c>
      <c r="G56" s="514"/>
      <c r="H56" s="173">
        <v>2</v>
      </c>
      <c r="I56" s="134"/>
      <c r="J56" s="514">
        <v>2</v>
      </c>
      <c r="K56" s="514"/>
      <c r="L56" s="173">
        <v>2</v>
      </c>
      <c r="M56" s="134"/>
      <c r="N56" s="514">
        <v>2</v>
      </c>
      <c r="O56" s="514"/>
      <c r="P56" s="173">
        <v>1.79</v>
      </c>
      <c r="Q56" s="174"/>
      <c r="R56" s="514">
        <v>2</v>
      </c>
      <c r="S56" s="514"/>
      <c r="T56" s="173">
        <v>2</v>
      </c>
      <c r="U56" s="175"/>
      <c r="V56" s="514">
        <v>2</v>
      </c>
      <c r="W56" s="514"/>
      <c r="X56" s="176">
        <f>(V56)*(V$10/AE$1)</f>
        <v>1.5789473684210527</v>
      </c>
      <c r="Y56" s="11"/>
      <c r="Z56" s="177">
        <v>10</v>
      </c>
      <c r="AA56" s="25"/>
      <c r="AB56" s="503">
        <v>300</v>
      </c>
      <c r="AC56" s="503"/>
      <c r="AD56" s="38"/>
      <c r="AE56" s="178"/>
      <c r="AF56" s="179"/>
      <c r="AG56" s="180"/>
      <c r="AH56" s="208"/>
      <c r="AI56" s="208"/>
    </row>
    <row r="57" spans="1:35" ht="19.5" customHeight="1">
      <c r="A57"/>
      <c r="B57" s="504" t="s">
        <v>49</v>
      </c>
      <c r="C57" s="504"/>
      <c r="D57" s="505"/>
      <c r="E57" s="181"/>
      <c r="F57" s="506" t="s">
        <v>50</v>
      </c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11"/>
      <c r="Z57" s="11"/>
      <c r="AA57" s="25"/>
      <c r="AB57" s="508">
        <v>10</v>
      </c>
      <c r="AC57" s="508"/>
      <c r="AD57" s="38"/>
      <c r="AE57" s="178"/>
      <c r="AF57" s="179"/>
      <c r="AG57" s="180"/>
      <c r="AH57" s="208"/>
      <c r="AI57" s="208"/>
    </row>
    <row r="58" spans="1:35" ht="17.399999999999999">
      <c r="A58"/>
      <c r="B58" s="509" t="s">
        <v>51</v>
      </c>
      <c r="C58" s="509"/>
      <c r="D58" s="72"/>
      <c r="E58" s="33"/>
      <c r="F58" s="510">
        <v>0.5</v>
      </c>
      <c r="G58" s="511"/>
      <c r="H58" s="182"/>
      <c r="I58" s="134"/>
      <c r="J58" s="511">
        <v>0.5</v>
      </c>
      <c r="K58" s="511"/>
      <c r="L58" s="182"/>
      <c r="M58" s="134"/>
      <c r="N58" s="511">
        <v>0.5</v>
      </c>
      <c r="O58" s="511"/>
      <c r="P58" s="182"/>
      <c r="Q58" s="134"/>
      <c r="R58" s="511"/>
      <c r="S58" s="511"/>
      <c r="T58" s="182"/>
      <c r="U58" s="134"/>
      <c r="V58" s="511"/>
      <c r="W58" s="511"/>
      <c r="X58" s="182"/>
      <c r="Y58" s="11"/>
      <c r="Z58" s="183">
        <v>1.5</v>
      </c>
      <c r="AA58" s="25"/>
      <c r="AB58" s="520">
        <v>45</v>
      </c>
      <c r="AC58" s="520"/>
      <c r="AD58" s="161"/>
      <c r="AE58" s="184"/>
      <c r="AF58" s="184"/>
      <c r="AG58" s="184"/>
      <c r="AH58" s="208"/>
      <c r="AI58" s="208"/>
    </row>
    <row r="59" spans="1:35" ht="18.75" customHeight="1">
      <c r="A59"/>
      <c r="B59" s="521" t="s">
        <v>52</v>
      </c>
      <c r="C59" s="521"/>
      <c r="D59" s="185"/>
      <c r="E59" s="186"/>
      <c r="F59" s="522">
        <f>F53+F56+F58</f>
        <v>37.5</v>
      </c>
      <c r="G59" s="522"/>
      <c r="H59" s="187"/>
      <c r="I59" s="134"/>
      <c r="J59" s="522">
        <f>J53+J56+J58</f>
        <v>39.5</v>
      </c>
      <c r="K59" s="522"/>
      <c r="L59" s="187"/>
      <c r="M59" s="134"/>
      <c r="N59" s="523">
        <f>N53+N56+N58</f>
        <v>38.5</v>
      </c>
      <c r="O59" s="523"/>
      <c r="P59" s="218"/>
      <c r="Q59" s="219"/>
      <c r="R59" s="523">
        <f>R53+R56+R58</f>
        <v>37</v>
      </c>
      <c r="S59" s="523"/>
      <c r="T59" s="188"/>
      <c r="U59" s="134"/>
      <c r="V59" s="522">
        <f>V53+V56+V58</f>
        <v>30</v>
      </c>
      <c r="W59" s="522"/>
      <c r="X59" s="187"/>
      <c r="Y59" s="189"/>
      <c r="Z59" s="190">
        <f>F59+J59+N59+R59+V59</f>
        <v>182.5</v>
      </c>
      <c r="AA59" s="25"/>
      <c r="AB59" s="524">
        <f>AB53+AB56+AB58+AB57</f>
        <v>5717</v>
      </c>
      <c r="AC59" s="524"/>
      <c r="AD59" s="38"/>
      <c r="AE59" s="2"/>
      <c r="AF59" s="2"/>
      <c r="AG59" s="2"/>
      <c r="AH59" s="208"/>
      <c r="AI59" s="208"/>
    </row>
    <row r="60" spans="1:35" ht="43.5" customHeight="1" thickBot="1">
      <c r="A60"/>
      <c r="B60" s="515" t="s">
        <v>66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7"/>
      <c r="Q60" s="220"/>
      <c r="R60" s="191"/>
      <c r="S60" s="191"/>
      <c r="T60" s="192"/>
      <c r="U60" s="191"/>
      <c r="V60" s="193"/>
      <c r="W60" s="193"/>
      <c r="X60" s="191"/>
      <c r="Y60" s="191"/>
      <c r="Z60" s="191"/>
      <c r="AA60" s="191"/>
      <c r="AB60" s="191"/>
      <c r="AC60" s="194"/>
      <c r="AD60" s="38"/>
      <c r="AE60" s="2"/>
      <c r="AF60" s="2"/>
      <c r="AG60" s="2"/>
      <c r="AH60" s="208"/>
      <c r="AI60" s="208"/>
    </row>
    <row r="61" spans="1:35" s="209" customFormat="1" ht="15.75" customHeight="1">
      <c r="A61"/>
      <c r="B61" s="195" t="s">
        <v>174</v>
      </c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7"/>
      <c r="N61" s="198"/>
      <c r="O61" s="198"/>
      <c r="P61" s="200" t="s">
        <v>75</v>
      </c>
      <c r="Q61" s="221"/>
      <c r="R61" s="196"/>
      <c r="S61" s="196"/>
      <c r="T61" s="200" t="s">
        <v>76</v>
      </c>
      <c r="U61" s="196"/>
      <c r="V61" s="198"/>
      <c r="W61" s="84"/>
      <c r="X61" s="197"/>
      <c r="Y61" s="197"/>
      <c r="Z61" s="196"/>
      <c r="AA61" s="196"/>
      <c r="AB61" s="199"/>
      <c r="AC61" s="199"/>
      <c r="AD61" s="89"/>
      <c r="AE61" s="2"/>
      <c r="AF61" s="2"/>
      <c r="AG61" s="2"/>
    </row>
    <row r="62" spans="1:35" ht="9" customHeight="1">
      <c r="A62"/>
      <c r="B62" s="195"/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6"/>
      <c r="N62" s="84"/>
      <c r="O62" s="84"/>
      <c r="P62" s="196"/>
      <c r="Q62" s="196"/>
      <c r="R62" s="196"/>
      <c r="S62" s="196"/>
      <c r="T62" s="196"/>
      <c r="U62" s="196"/>
      <c r="V62" s="84"/>
      <c r="W62" s="84"/>
      <c r="X62" s="196"/>
      <c r="Y62" s="196"/>
      <c r="Z62" s="196"/>
      <c r="AA62" s="196"/>
      <c r="AB62" s="199"/>
      <c r="AC62" s="199"/>
      <c r="AD62" s="89"/>
      <c r="AE62" s="2"/>
      <c r="AF62" s="2"/>
      <c r="AG62" s="2"/>
    </row>
    <row r="63" spans="1:35" ht="15.75" customHeight="1">
      <c r="A63"/>
      <c r="B63" s="518" t="s">
        <v>194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Q63" s="200"/>
      <c r="R63" s="200"/>
      <c r="S63" s="200"/>
      <c r="U63" s="200"/>
      <c r="V63" s="200"/>
      <c r="X63" s="201"/>
      <c r="Y63" s="201"/>
      <c r="Z63" s="202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 t="s">
        <v>187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6">
      <c r="A65"/>
      <c r="B65" s="205"/>
      <c r="C65" s="196"/>
      <c r="D65" s="196"/>
      <c r="E65" s="196"/>
      <c r="F65" s="84"/>
      <c r="G65" s="84"/>
      <c r="H65" s="196"/>
      <c r="I65" s="196"/>
      <c r="J65" s="84"/>
      <c r="K65" s="519" t="s">
        <v>53</v>
      </c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196"/>
      <c r="AA65" s="196"/>
      <c r="AB65" s="199"/>
      <c r="AC65" s="199"/>
      <c r="AD65" s="89"/>
      <c r="AE65" s="206"/>
      <c r="AF65" s="2"/>
      <c r="AG65" s="2"/>
    </row>
    <row r="66" spans="1:33" ht="15.6">
      <c r="A66"/>
      <c r="B66" s="207"/>
      <c r="C66" s="207"/>
      <c r="D66" s="207"/>
      <c r="E66" s="207"/>
      <c r="F66" s="207"/>
      <c r="G66" s="207"/>
      <c r="H66" s="207"/>
      <c r="I66" s="207"/>
      <c r="J66" s="207"/>
      <c r="K66" s="519"/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</sheetData>
  <mergeCells count="306">
    <mergeCell ref="C44:D44"/>
    <mergeCell ref="C45:D45"/>
    <mergeCell ref="C46:D46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B26:B27"/>
    <mergeCell ref="C26:C27"/>
    <mergeCell ref="F26:G26"/>
    <mergeCell ref="J26:K26"/>
    <mergeCell ref="N26:O26"/>
    <mergeCell ref="R26:S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AB31:AC31"/>
    <mergeCell ref="AE31:AG32"/>
    <mergeCell ref="C32:D32"/>
    <mergeCell ref="AB32:AC32"/>
    <mergeCell ref="B31:D31"/>
    <mergeCell ref="F31:G31"/>
    <mergeCell ref="J31:K31"/>
    <mergeCell ref="N31:O31"/>
    <mergeCell ref="R31:S31"/>
    <mergeCell ref="V31:W31"/>
    <mergeCell ref="F33:G33"/>
    <mergeCell ref="N33:O33"/>
    <mergeCell ref="R33:S33"/>
    <mergeCell ref="V33:W33"/>
    <mergeCell ref="AE33:AF33"/>
    <mergeCell ref="B34:D34"/>
    <mergeCell ref="F34:G34"/>
    <mergeCell ref="J34:K34"/>
    <mergeCell ref="N34:O34"/>
    <mergeCell ref="R34:S34"/>
    <mergeCell ref="AB35:AC35"/>
    <mergeCell ref="F36:G36"/>
    <mergeCell ref="J36:K36"/>
    <mergeCell ref="N36:O36"/>
    <mergeCell ref="R36:S36"/>
    <mergeCell ref="V36:W36"/>
    <mergeCell ref="AB36:AC36"/>
    <mergeCell ref="V34:W34"/>
    <mergeCell ref="C35:D35"/>
    <mergeCell ref="F35:G35"/>
    <mergeCell ref="J35:K35"/>
    <mergeCell ref="N35:O35"/>
    <mergeCell ref="R35:S35"/>
    <mergeCell ref="V35:W35"/>
    <mergeCell ref="AB37:AC37"/>
    <mergeCell ref="F38:G38"/>
    <mergeCell ref="J38:K38"/>
    <mergeCell ref="N38:O38"/>
    <mergeCell ref="R38:S38"/>
    <mergeCell ref="AB38:AC38"/>
    <mergeCell ref="F37:G37"/>
    <mergeCell ref="J37:K37"/>
    <mergeCell ref="N37:O37"/>
    <mergeCell ref="R37:S37"/>
    <mergeCell ref="V37:W37"/>
    <mergeCell ref="AB39:AC39"/>
    <mergeCell ref="F39:G39"/>
    <mergeCell ref="J39:K39"/>
    <mergeCell ref="N39:O39"/>
    <mergeCell ref="R39:S39"/>
    <mergeCell ref="V39:W39"/>
    <mergeCell ref="AB40:AC40"/>
    <mergeCell ref="B42:D42"/>
    <mergeCell ref="C43:D43"/>
    <mergeCell ref="F43:G43"/>
    <mergeCell ref="J43:K43"/>
    <mergeCell ref="N43:O43"/>
    <mergeCell ref="R43:S43"/>
    <mergeCell ref="V43:W43"/>
    <mergeCell ref="AB43:AC43"/>
    <mergeCell ref="B40:D40"/>
    <mergeCell ref="F40:G40"/>
    <mergeCell ref="J40:K40"/>
    <mergeCell ref="N40:O40"/>
    <mergeCell ref="R40:S40"/>
    <mergeCell ref="V40:W40"/>
    <mergeCell ref="F45:G45"/>
    <mergeCell ref="J45:K45"/>
    <mergeCell ref="N45:O45"/>
    <mergeCell ref="R45:S45"/>
    <mergeCell ref="V45:W45"/>
    <mergeCell ref="AB45:AC45"/>
    <mergeCell ref="F44:G44"/>
    <mergeCell ref="J44:K44"/>
    <mergeCell ref="N44:O44"/>
    <mergeCell ref="R44:S44"/>
    <mergeCell ref="V44:W44"/>
    <mergeCell ref="AB44:AC44"/>
    <mergeCell ref="F46:G46"/>
    <mergeCell ref="J46:K46"/>
    <mergeCell ref="N46:O46"/>
    <mergeCell ref="R46:S46"/>
    <mergeCell ref="AB46:AC46"/>
    <mergeCell ref="AE47:AG47"/>
    <mergeCell ref="B48:D48"/>
    <mergeCell ref="F48:G48"/>
    <mergeCell ref="J48:K48"/>
    <mergeCell ref="N48:O48"/>
    <mergeCell ref="R48:S48"/>
    <mergeCell ref="V48:W48"/>
    <mergeCell ref="AB48:AC48"/>
    <mergeCell ref="C47:D47"/>
    <mergeCell ref="F47:G47"/>
    <mergeCell ref="J47:K47"/>
    <mergeCell ref="N47:O47"/>
    <mergeCell ref="R47:S47"/>
    <mergeCell ref="AB47:AC47"/>
    <mergeCell ref="F52:G52"/>
    <mergeCell ref="J52:K52"/>
    <mergeCell ref="N52:O52"/>
    <mergeCell ref="R52:S52"/>
    <mergeCell ref="V52:W52"/>
    <mergeCell ref="AE52:AG52"/>
    <mergeCell ref="AB50:AC50"/>
    <mergeCell ref="C51:D51"/>
    <mergeCell ref="F51:G51"/>
    <mergeCell ref="J51:K51"/>
    <mergeCell ref="N51:O51"/>
    <mergeCell ref="R51:S51"/>
    <mergeCell ref="V51:W51"/>
    <mergeCell ref="B50:D50"/>
    <mergeCell ref="F50:G50"/>
    <mergeCell ref="J50:K50"/>
    <mergeCell ref="N50:O50"/>
    <mergeCell ref="R50:S50"/>
    <mergeCell ref="V50:W50"/>
    <mergeCell ref="AB53:AC53"/>
    <mergeCell ref="AE53:AG53"/>
    <mergeCell ref="B54:D54"/>
    <mergeCell ref="F54:G54"/>
    <mergeCell ref="J54:K54"/>
    <mergeCell ref="N54:O54"/>
    <mergeCell ref="R54:S54"/>
    <mergeCell ref="V54:W54"/>
    <mergeCell ref="AB54:AC54"/>
    <mergeCell ref="B53:D53"/>
    <mergeCell ref="F53:G53"/>
    <mergeCell ref="J53:K53"/>
    <mergeCell ref="N53:O53"/>
    <mergeCell ref="R53:S53"/>
    <mergeCell ref="V53:W53"/>
    <mergeCell ref="AB56:AC56"/>
    <mergeCell ref="B57:D57"/>
    <mergeCell ref="F57:X57"/>
    <mergeCell ref="AB57:AC57"/>
    <mergeCell ref="B58:C58"/>
    <mergeCell ref="F58:G58"/>
    <mergeCell ref="J58:K58"/>
    <mergeCell ref="N58:O58"/>
    <mergeCell ref="R58:S58"/>
    <mergeCell ref="V58:W58"/>
    <mergeCell ref="B56:C56"/>
    <mergeCell ref="F56:G56"/>
    <mergeCell ref="J56:K56"/>
    <mergeCell ref="N56:O56"/>
    <mergeCell ref="R56:S56"/>
    <mergeCell ref="V56:W56"/>
    <mergeCell ref="B60:P60"/>
    <mergeCell ref="B63:O63"/>
    <mergeCell ref="K65:Y66"/>
    <mergeCell ref="AB58:AC58"/>
    <mergeCell ref="B59:C59"/>
    <mergeCell ref="F59:G59"/>
    <mergeCell ref="J59:K59"/>
    <mergeCell ref="N59:O59"/>
    <mergeCell ref="R59:S59"/>
    <mergeCell ref="V59:W59"/>
    <mergeCell ref="AB59:AC59"/>
  </mergeCells>
  <conditionalFormatting sqref="H13:H30 L13:L30 X13:X30 P13:P31 T13:T31 I30 Q30 U30 H33 Q33:Q39 U33:U39 I33:I45 H41:H42 Q44:Q45 U44:U45">
    <cfRule type="cellIs" dxfId="23" priority="5" stopIfTrue="1" operator="equal">
      <formula>0</formula>
    </cfRule>
  </conditionalFormatting>
  <conditionalFormatting sqref="H33:H39 H41:H47 L33:L39 P33:P39 T33:T47 X33:X47 L41:L47 P41:P47">
    <cfRule type="cellIs" dxfId="22" priority="6" stopIfTrue="1" operator="equal">
      <formula>0</formula>
    </cfRule>
  </conditionalFormatting>
  <conditionalFormatting sqref="H48">
    <cfRule type="cellIs" dxfId="21" priority="1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71"/>
  <sheetViews>
    <sheetView view="pageBreakPreview" topLeftCell="A15" zoomScale="85" zoomScaleNormal="70" zoomScaleSheetLayoutView="85" workbookViewId="0">
      <selection activeCell="J21" sqref="J21:K21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7" style="209" customWidth="1"/>
    <col min="32" max="32" width="2.09765625" style="209" customWidth="1"/>
    <col min="33" max="33" width="6.699218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629" t="s">
        <v>135</v>
      </c>
      <c r="D5" s="63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631"/>
      <c r="D6" s="632"/>
      <c r="E6" s="4"/>
      <c r="F6" s="608" t="s">
        <v>5</v>
      </c>
      <c r="G6" s="531"/>
      <c r="H6" s="531"/>
      <c r="I6" s="9"/>
      <c r="J6" s="531" t="s">
        <v>6</v>
      </c>
      <c r="K6" s="531"/>
      <c r="L6" s="531"/>
      <c r="M6" s="9"/>
      <c r="N6" s="635" t="s">
        <v>7</v>
      </c>
      <c r="O6" s="635"/>
      <c r="P6" s="635"/>
      <c r="Q6" s="9"/>
      <c r="R6" s="531" t="s">
        <v>8</v>
      </c>
      <c r="S6" s="531"/>
      <c r="T6" s="531"/>
      <c r="U6" s="9"/>
      <c r="V6" s="636" t="s">
        <v>9</v>
      </c>
      <c r="W6" s="636"/>
      <c r="X6" s="636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631"/>
      <c r="D7" s="63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631"/>
      <c r="D8" s="63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631"/>
      <c r="D9" s="63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631"/>
      <c r="D10" s="63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631"/>
      <c r="D11" s="63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633"/>
      <c r="D12" s="63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236">
        <v>2</v>
      </c>
      <c r="C14" s="327" t="s">
        <v>149</v>
      </c>
      <c r="D14" s="59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164</v>
      </c>
      <c r="D21" s="40"/>
      <c r="E21" s="18"/>
      <c r="F21" s="380">
        <v>2</v>
      </c>
      <c r="G21" s="381"/>
      <c r="H21" s="34">
        <f t="shared" si="0"/>
        <v>2</v>
      </c>
      <c r="I21" s="20"/>
      <c r="J21" s="381">
        <v>3</v>
      </c>
      <c r="K21" s="381"/>
      <c r="L21" s="35">
        <f t="shared" si="1"/>
        <v>3</v>
      </c>
      <c r="M21" s="22"/>
      <c r="N21" s="381">
        <v>3</v>
      </c>
      <c r="O21" s="381"/>
      <c r="P21" s="36">
        <f t="shared" si="2"/>
        <v>2.6842105263157894</v>
      </c>
      <c r="Q21" s="20"/>
      <c r="R21" s="381">
        <v>2</v>
      </c>
      <c r="S21" s="381"/>
      <c r="T21" s="36">
        <f t="shared" si="3"/>
        <v>1.7894736842105263</v>
      </c>
      <c r="U21" s="20"/>
      <c r="V21" s="381">
        <v>4</v>
      </c>
      <c r="W21" s="381"/>
      <c r="X21" s="36">
        <f t="shared" si="4"/>
        <v>3.1578947368421053</v>
      </c>
      <c r="Y21" s="11"/>
      <c r="Z21" s="24">
        <f t="shared" si="5"/>
        <v>14</v>
      </c>
      <c r="AA21" s="25"/>
      <c r="AB21" s="368">
        <f t="shared" si="6"/>
        <v>432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166</v>
      </c>
      <c r="D24" s="43" t="s">
        <v>25</v>
      </c>
      <c r="E24" s="44"/>
      <c r="F24" s="390">
        <v>1</v>
      </c>
      <c r="G24" s="391"/>
      <c r="H24" s="45">
        <f t="shared" si="0"/>
        <v>1</v>
      </c>
      <c r="I24" s="20"/>
      <c r="J24" s="391">
        <v>1</v>
      </c>
      <c r="K24" s="391"/>
      <c r="L24" s="46">
        <f t="shared" si="1"/>
        <v>1</v>
      </c>
      <c r="M24" s="20"/>
      <c r="N24" s="391">
        <v>1</v>
      </c>
      <c r="O24" s="391"/>
      <c r="P24" s="47">
        <f t="shared" si="2"/>
        <v>0.89473684210526316</v>
      </c>
      <c r="Q24" s="20"/>
      <c r="R24" s="391">
        <v>1</v>
      </c>
      <c r="S24" s="391"/>
      <c r="T24" s="47">
        <f t="shared" si="3"/>
        <v>0.89473684210526316</v>
      </c>
      <c r="U24" s="20"/>
      <c r="V24" s="392"/>
      <c r="W24" s="393"/>
      <c r="X24" s="133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1</v>
      </c>
      <c r="O25" s="395"/>
      <c r="P25" s="55">
        <f t="shared" si="2"/>
        <v>0.89473684210526316</v>
      </c>
      <c r="Q25" s="53"/>
      <c r="R25" s="637">
        <v>3</v>
      </c>
      <c r="S25" s="638"/>
      <c r="T25" s="56">
        <f t="shared" si="3"/>
        <v>2.6842105263157894</v>
      </c>
      <c r="U25" s="53"/>
      <c r="V25" s="639">
        <v>2</v>
      </c>
      <c r="W25" s="640"/>
      <c r="X25" s="55">
        <f t="shared" si="4"/>
        <v>1.5789473684210527</v>
      </c>
      <c r="Y25" s="57"/>
      <c r="Z25" s="24">
        <f t="shared" si="5"/>
        <v>8</v>
      </c>
      <c r="AA25" s="58"/>
      <c r="AB25" s="368">
        <f t="shared" si="6"/>
        <v>244</v>
      </c>
      <c r="AC25" s="368"/>
      <c r="AD25" s="38"/>
      <c r="AE25" s="27"/>
      <c r="AF25" s="49"/>
      <c r="AG25" s="29"/>
    </row>
    <row r="26" spans="1:35" ht="24.9" customHeight="1" thickBot="1">
      <c r="A26"/>
      <c r="B26" s="236">
        <v>13</v>
      </c>
      <c r="C26" s="327" t="s">
        <v>148</v>
      </c>
      <c r="D26" s="59"/>
      <c r="E26" s="44"/>
      <c r="F26" s="613">
        <v>1</v>
      </c>
      <c r="G26" s="614"/>
      <c r="H26" s="60">
        <f t="shared" si="0"/>
        <v>1</v>
      </c>
      <c r="I26" s="20"/>
      <c r="J26" s="613">
        <v>1</v>
      </c>
      <c r="K26" s="614"/>
      <c r="L26" s="61">
        <f t="shared" si="1"/>
        <v>1</v>
      </c>
      <c r="M26" s="22"/>
      <c r="N26" s="613">
        <v>1</v>
      </c>
      <c r="O26" s="614"/>
      <c r="P26" s="62">
        <f t="shared" si="2"/>
        <v>0.89473684210526316</v>
      </c>
      <c r="Q26" s="20"/>
      <c r="R26" s="623"/>
      <c r="S26" s="624"/>
      <c r="T26" s="333">
        <f t="shared" si="3"/>
        <v>0</v>
      </c>
      <c r="U26" s="20"/>
      <c r="V26" s="613"/>
      <c r="W26" s="614"/>
      <c r="X26" s="62">
        <f t="shared" si="4"/>
        <v>0</v>
      </c>
      <c r="Y26" s="64"/>
      <c r="Z26" s="24">
        <f t="shared" si="5"/>
        <v>3</v>
      </c>
      <c r="AA26" s="65"/>
      <c r="AB26" s="625">
        <f t="shared" si="6"/>
        <v>98</v>
      </c>
      <c r="AC26" s="626"/>
      <c r="AD26" s="38"/>
      <c r="AE26" s="27"/>
      <c r="AF26" s="41"/>
      <c r="AG26" s="66"/>
      <c r="AI26" s="213"/>
    </row>
    <row r="27" spans="1:35" ht="24.9" customHeight="1" thickBot="1">
      <c r="A27"/>
      <c r="B27" s="30">
        <v>14</v>
      </c>
      <c r="C27" s="31" t="s">
        <v>28</v>
      </c>
      <c r="D27" s="32"/>
      <c r="E27" s="33"/>
      <c r="F27" s="380">
        <v>3</v>
      </c>
      <c r="G27" s="381"/>
      <c r="H27" s="34">
        <f t="shared" si="0"/>
        <v>3</v>
      </c>
      <c r="I27" s="20"/>
      <c r="J27" s="381">
        <v>3</v>
      </c>
      <c r="K27" s="381"/>
      <c r="L27" s="35">
        <f t="shared" si="1"/>
        <v>3</v>
      </c>
      <c r="M27" s="22"/>
      <c r="N27" s="381">
        <v>3</v>
      </c>
      <c r="O27" s="381"/>
      <c r="P27" s="36">
        <f t="shared" si="2"/>
        <v>2.6842105263157894</v>
      </c>
      <c r="Q27" s="20"/>
      <c r="R27" s="557">
        <v>3</v>
      </c>
      <c r="S27" s="563"/>
      <c r="T27" s="69">
        <f t="shared" si="3"/>
        <v>2.6842105263157894</v>
      </c>
      <c r="U27" s="20"/>
      <c r="V27" s="381">
        <v>3</v>
      </c>
      <c r="W27" s="381"/>
      <c r="X27" s="69">
        <f t="shared" si="4"/>
        <v>2.3684210526315788</v>
      </c>
      <c r="Y27" s="11"/>
      <c r="Z27" s="24">
        <f t="shared" si="5"/>
        <v>15</v>
      </c>
      <c r="AA27" s="25"/>
      <c r="AB27" s="368">
        <f t="shared" si="6"/>
        <v>468</v>
      </c>
      <c r="AC27" s="368"/>
      <c r="AD27" s="38"/>
      <c r="AE27" s="27"/>
      <c r="AF27" s="2"/>
      <c r="AG27" s="2"/>
    </row>
    <row r="28" spans="1:35" ht="24.9" customHeight="1" thickBot="1">
      <c r="A28"/>
      <c r="B28" s="30">
        <v>15</v>
      </c>
      <c r="C28" s="31" t="s">
        <v>29</v>
      </c>
      <c r="D28" s="32"/>
      <c r="E28" s="33"/>
      <c r="F28" s="380">
        <v>1</v>
      </c>
      <c r="G28" s="381"/>
      <c r="H28" s="34">
        <f t="shared" si="0"/>
        <v>1</v>
      </c>
      <c r="I28" s="20"/>
      <c r="J28" s="381"/>
      <c r="K28" s="381"/>
      <c r="L28" s="35">
        <f t="shared" si="1"/>
        <v>0</v>
      </c>
      <c r="M28" s="22"/>
      <c r="N28" s="381"/>
      <c r="O28" s="381"/>
      <c r="P28" s="36">
        <f t="shared" si="2"/>
        <v>0</v>
      </c>
      <c r="Q28" s="20"/>
      <c r="R28" s="381"/>
      <c r="S28" s="381"/>
      <c r="T28" s="34">
        <f t="shared" si="3"/>
        <v>0</v>
      </c>
      <c r="U28" s="20"/>
      <c r="V28" s="381"/>
      <c r="W28" s="381"/>
      <c r="X28" s="69">
        <f t="shared" si="4"/>
        <v>0</v>
      </c>
      <c r="Y28" s="11"/>
      <c r="Z28" s="24">
        <f t="shared" si="5"/>
        <v>1</v>
      </c>
      <c r="AA28" s="25"/>
      <c r="AB28" s="368">
        <f t="shared" si="6"/>
        <v>34</v>
      </c>
      <c r="AC28" s="368"/>
      <c r="AD28" s="38"/>
      <c r="AE28" s="27"/>
      <c r="AF28" s="2"/>
      <c r="AG28" s="2"/>
      <c r="AH28" s="214"/>
      <c r="AI28" s="214"/>
    </row>
    <row r="29" spans="1:35" ht="24.9" customHeight="1" thickBot="1">
      <c r="A29"/>
      <c r="B29" s="70">
        <v>16</v>
      </c>
      <c r="C29" s="71" t="s">
        <v>30</v>
      </c>
      <c r="D29" s="72"/>
      <c r="E29" s="33"/>
      <c r="F29" s="398">
        <v>1</v>
      </c>
      <c r="G29" s="399"/>
      <c r="H29" s="63">
        <f t="shared" ref="H29" si="7">((F29)*(F$10/AE$1))</f>
        <v>1</v>
      </c>
      <c r="I29" s="73"/>
      <c r="J29" s="399">
        <v>1</v>
      </c>
      <c r="K29" s="399"/>
      <c r="L29" s="35">
        <f t="shared" ref="L29" si="8">(J29)*(J$10/AE$1)</f>
        <v>1</v>
      </c>
      <c r="M29" s="74"/>
      <c r="N29" s="399">
        <v>1</v>
      </c>
      <c r="O29" s="399"/>
      <c r="P29" s="36">
        <f t="shared" ref="P29" si="9">(N29)*(N$10/AE$1)</f>
        <v>0.89473684210526316</v>
      </c>
      <c r="Q29" s="73"/>
      <c r="R29" s="399">
        <v>1</v>
      </c>
      <c r="S29" s="399"/>
      <c r="T29" s="36">
        <f t="shared" ref="T29" si="10">(R29)*(R$10/AE$1)</f>
        <v>0.89473684210526316</v>
      </c>
      <c r="U29" s="73"/>
      <c r="V29" s="399">
        <v>1</v>
      </c>
      <c r="W29" s="399"/>
      <c r="X29" s="68">
        <f t="shared" ref="X29" si="11">V29*(V$10/AE$1)</f>
        <v>0.78947368421052633</v>
      </c>
      <c r="Y29" s="11"/>
      <c r="Z29" s="24">
        <f t="shared" ref="Z29" si="12">SUM(F29+J29+N29+R29+V29)</f>
        <v>5</v>
      </c>
      <c r="AA29" s="25"/>
      <c r="AB29" s="368">
        <f t="shared" ref="AB29" si="13">F29*F$8+J29*J$8+N29*N$8+R29*R$8+V29*V$8</f>
        <v>156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17</v>
      </c>
      <c r="C30" s="643" t="s">
        <v>169</v>
      </c>
      <c r="D30" s="644"/>
      <c r="E30" s="33"/>
      <c r="F30" s="398"/>
      <c r="G30" s="399"/>
      <c r="H30" s="63">
        <f t="shared" si="0"/>
        <v>0</v>
      </c>
      <c r="I30" s="73"/>
      <c r="J30" s="399"/>
      <c r="K30" s="399"/>
      <c r="L30" s="35">
        <f t="shared" si="1"/>
        <v>0</v>
      </c>
      <c r="M30" s="74"/>
      <c r="N30" s="399"/>
      <c r="O30" s="399"/>
      <c r="P30" s="36">
        <f t="shared" si="2"/>
        <v>0</v>
      </c>
      <c r="Q30" s="73"/>
      <c r="R30" s="641">
        <v>1</v>
      </c>
      <c r="S30" s="641"/>
      <c r="T30" s="36">
        <f t="shared" si="3"/>
        <v>0.89473684210526316</v>
      </c>
      <c r="U30" s="73"/>
      <c r="V30" s="641">
        <v>3</v>
      </c>
      <c r="W30" s="641"/>
      <c r="X30" s="68">
        <f t="shared" si="4"/>
        <v>2.3684210526315788</v>
      </c>
      <c r="Y30" s="11"/>
      <c r="Z30" s="24">
        <f t="shared" si="5"/>
        <v>4</v>
      </c>
      <c r="AA30" s="25"/>
      <c r="AB30" s="368">
        <f t="shared" si="6"/>
        <v>114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23</v>
      </c>
      <c r="O31" s="417"/>
      <c r="P31" s="76"/>
      <c r="Q31" s="77"/>
      <c r="R31" s="417">
        <f>SUM(R13:S30)</f>
        <v>23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3594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67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278" t="s">
        <v>69</v>
      </c>
      <c r="T32" s="278" t="s">
        <v>71</v>
      </c>
      <c r="U32" s="268"/>
      <c r="V32" s="278">
        <v>18</v>
      </c>
      <c r="W32" s="278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146</v>
      </c>
      <c r="AF33" s="539"/>
      <c r="AG33" s="271" t="s">
        <v>147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136</v>
      </c>
      <c r="D35" s="429"/>
      <c r="E35" s="112"/>
      <c r="F35" s="430">
        <v>2</v>
      </c>
      <c r="G35" s="431"/>
      <c r="H35" s="223">
        <f t="shared" ref="H35:H42" si="14">((F35)*(F$10/AE$1))</f>
        <v>2</v>
      </c>
      <c r="I35" s="113"/>
      <c r="J35" s="430">
        <v>1</v>
      </c>
      <c r="K35" s="431"/>
      <c r="L35" s="223">
        <f t="shared" ref="L35:L42" si="15">(J35)*(J$10/AE$1)</f>
        <v>1</v>
      </c>
      <c r="M35" s="114"/>
      <c r="N35" s="430"/>
      <c r="O35" s="431"/>
      <c r="P35" s="223">
        <f t="shared" ref="P35:P42" si="16">N35*(N$10/AE$1)</f>
        <v>0</v>
      </c>
      <c r="Q35" s="113"/>
      <c r="R35" s="430"/>
      <c r="S35" s="431"/>
      <c r="T35" s="223">
        <f t="shared" ref="T35:T42" si="17">(R35)*(R$10/AE$1)</f>
        <v>0</v>
      </c>
      <c r="U35" s="310"/>
      <c r="V35" s="432"/>
      <c r="W35" s="433"/>
      <c r="X35" s="224">
        <f t="shared" ref="X35:X38" si="18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94</v>
      </c>
      <c r="D36" s="421"/>
      <c r="E36" s="112"/>
      <c r="F36" s="422">
        <v>2</v>
      </c>
      <c r="G36" s="423"/>
      <c r="H36" s="231">
        <f t="shared" si="14"/>
        <v>2</v>
      </c>
      <c r="I36" s="73"/>
      <c r="J36" s="422">
        <v>1</v>
      </c>
      <c r="K36" s="423"/>
      <c r="L36" s="231">
        <f t="shared" si="15"/>
        <v>1</v>
      </c>
      <c r="M36" s="74"/>
      <c r="N36" s="422"/>
      <c r="O36" s="423"/>
      <c r="P36" s="231">
        <f t="shared" si="16"/>
        <v>0</v>
      </c>
      <c r="Q36" s="73"/>
      <c r="R36" s="424"/>
      <c r="S36" s="425"/>
      <c r="T36" s="232">
        <f t="shared" si="17"/>
        <v>0</v>
      </c>
      <c r="U36" s="73"/>
      <c r="V36" s="426"/>
      <c r="W36" s="427"/>
      <c r="X36" s="225"/>
      <c r="Y36" s="79"/>
      <c r="Z36" s="226">
        <f t="shared" ref="Z36:Z41" si="19">F36+J36+N36+R36+V36</f>
        <v>3</v>
      </c>
      <c r="AA36" s="79"/>
      <c r="AB36" s="418">
        <f t="shared" ref="AB36:AB42" si="20">F36*F$8+J36*J$8+N36*N$8+R36*R$8+V36*V$8</f>
        <v>102</v>
      </c>
      <c r="AC36" s="419"/>
      <c r="AD36" s="115"/>
      <c r="AE36" s="269">
        <f t="shared" ref="AE36:AE40" si="21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137</v>
      </c>
      <c r="D37" s="421"/>
      <c r="E37" s="112"/>
      <c r="F37" s="422">
        <v>1</v>
      </c>
      <c r="G37" s="423"/>
      <c r="H37" s="231">
        <f t="shared" si="14"/>
        <v>1</v>
      </c>
      <c r="I37" s="73"/>
      <c r="J37" s="422">
        <v>1</v>
      </c>
      <c r="K37" s="423"/>
      <c r="L37" s="231">
        <f t="shared" si="15"/>
        <v>1</v>
      </c>
      <c r="M37" s="74"/>
      <c r="N37" s="422">
        <v>1</v>
      </c>
      <c r="O37" s="423"/>
      <c r="P37" s="231">
        <f t="shared" si="16"/>
        <v>0.89473684210526316</v>
      </c>
      <c r="Q37" s="73"/>
      <c r="R37" s="422"/>
      <c r="S37" s="423"/>
      <c r="T37" s="232">
        <f t="shared" si="17"/>
        <v>0</v>
      </c>
      <c r="U37" s="73"/>
      <c r="V37" s="442"/>
      <c r="W37" s="443"/>
      <c r="X37" s="225">
        <f t="shared" si="18"/>
        <v>0</v>
      </c>
      <c r="Y37" s="79"/>
      <c r="Z37" s="226">
        <f t="shared" si="19"/>
        <v>3</v>
      </c>
      <c r="AA37" s="79"/>
      <c r="AB37" s="418">
        <f t="shared" si="20"/>
        <v>98</v>
      </c>
      <c r="AC37" s="419"/>
      <c r="AD37" s="115"/>
      <c r="AE37" s="269">
        <f t="shared" si="21"/>
        <v>98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138</v>
      </c>
      <c r="D38" s="421"/>
      <c r="E38" s="112"/>
      <c r="F38" s="434"/>
      <c r="G38" s="435"/>
      <c r="H38" s="233">
        <f t="shared" si="14"/>
        <v>0</v>
      </c>
      <c r="I38" s="73"/>
      <c r="J38" s="436"/>
      <c r="K38" s="437"/>
      <c r="L38" s="231">
        <f t="shared" si="15"/>
        <v>0</v>
      </c>
      <c r="M38" s="74"/>
      <c r="N38" s="438"/>
      <c r="O38" s="439"/>
      <c r="P38" s="231">
        <f t="shared" si="16"/>
        <v>0</v>
      </c>
      <c r="Q38" s="73"/>
      <c r="R38" s="440">
        <v>1</v>
      </c>
      <c r="S38" s="441"/>
      <c r="T38" s="231">
        <f t="shared" si="17"/>
        <v>0.89473684210526316</v>
      </c>
      <c r="U38" s="73"/>
      <c r="V38" s="426"/>
      <c r="W38" s="427"/>
      <c r="X38" s="225">
        <f t="shared" si="18"/>
        <v>0</v>
      </c>
      <c r="Y38" s="79"/>
      <c r="Z38" s="226">
        <f t="shared" si="19"/>
        <v>1</v>
      </c>
      <c r="AA38" s="79"/>
      <c r="AB38" s="418">
        <f t="shared" si="20"/>
        <v>30</v>
      </c>
      <c r="AC38" s="419"/>
      <c r="AD38" s="115"/>
      <c r="AE38" s="229"/>
      <c r="AF38" s="2"/>
      <c r="AG38" s="230">
        <f>AB38</f>
        <v>30</v>
      </c>
      <c r="AH38" s="208"/>
      <c r="AI38" s="208"/>
    </row>
    <row r="39" spans="1:35" ht="24.9" customHeight="1">
      <c r="A39" s="116"/>
      <c r="B39" s="236">
        <v>21</v>
      </c>
      <c r="C39" s="320" t="s">
        <v>40</v>
      </c>
      <c r="D39" s="321"/>
      <c r="E39" s="112"/>
      <c r="F39" s="280"/>
      <c r="G39" s="281"/>
      <c r="H39" s="233"/>
      <c r="I39" s="73"/>
      <c r="J39" s="312"/>
      <c r="K39" s="313"/>
      <c r="L39" s="231"/>
      <c r="M39" s="74"/>
      <c r="N39" s="448">
        <v>1</v>
      </c>
      <c r="O39" s="449"/>
      <c r="P39" s="231">
        <f t="shared" si="16"/>
        <v>0.89473684210526316</v>
      </c>
      <c r="Q39" s="73"/>
      <c r="R39" s="448"/>
      <c r="S39" s="449"/>
      <c r="T39" s="231"/>
      <c r="U39" s="73"/>
      <c r="V39" s="324"/>
      <c r="W39" s="266"/>
      <c r="X39" s="225"/>
      <c r="Y39" s="79"/>
      <c r="Z39" s="226">
        <f t="shared" si="19"/>
        <v>1</v>
      </c>
      <c r="AA39" s="79"/>
      <c r="AB39" s="418">
        <f t="shared" si="20"/>
        <v>30</v>
      </c>
      <c r="AC39" s="419"/>
      <c r="AD39" s="115"/>
      <c r="AE39" s="229">
        <v>30</v>
      </c>
      <c r="AF39" s="2"/>
      <c r="AG39" s="230"/>
      <c r="AH39" s="208"/>
      <c r="AI39" s="208"/>
    </row>
    <row r="40" spans="1:35" ht="24.9" customHeight="1">
      <c r="A40" s="116"/>
      <c r="B40" s="236">
        <v>22</v>
      </c>
      <c r="C40" s="320" t="s">
        <v>99</v>
      </c>
      <c r="D40" s="321"/>
      <c r="E40" s="112"/>
      <c r="F40" s="280"/>
      <c r="G40" s="281"/>
      <c r="H40" s="233"/>
      <c r="I40" s="73"/>
      <c r="J40" s="312"/>
      <c r="K40" s="313"/>
      <c r="L40" s="231"/>
      <c r="M40" s="74"/>
      <c r="N40" s="448">
        <v>1</v>
      </c>
      <c r="O40" s="449"/>
      <c r="P40" s="231">
        <f t="shared" si="16"/>
        <v>0.89473684210526316</v>
      </c>
      <c r="Q40" s="73"/>
      <c r="R40" s="325"/>
      <c r="S40" s="326"/>
      <c r="T40" s="231"/>
      <c r="U40" s="73"/>
      <c r="V40" s="324"/>
      <c r="W40" s="266"/>
      <c r="X40" s="225"/>
      <c r="Y40" s="79"/>
      <c r="Z40" s="226">
        <f t="shared" si="19"/>
        <v>1</v>
      </c>
      <c r="AA40" s="79"/>
      <c r="AB40" s="418">
        <f t="shared" si="20"/>
        <v>30</v>
      </c>
      <c r="AC40" s="419"/>
      <c r="AD40" s="115"/>
      <c r="AE40" s="229">
        <f t="shared" si="21"/>
        <v>30</v>
      </c>
      <c r="AF40" s="2"/>
      <c r="AG40" s="230"/>
      <c r="AH40" s="208"/>
      <c r="AI40" s="208"/>
    </row>
    <row r="41" spans="1:35" ht="24.9" customHeight="1">
      <c r="A41" s="116"/>
      <c r="B41" s="236">
        <v>23</v>
      </c>
      <c r="C41" s="444" t="s">
        <v>139</v>
      </c>
      <c r="D41" s="445"/>
      <c r="E41" s="112"/>
      <c r="F41" s="280"/>
      <c r="G41" s="281"/>
      <c r="H41" s="233">
        <f t="shared" si="14"/>
        <v>0</v>
      </c>
      <c r="I41" s="73"/>
      <c r="J41" s="446">
        <v>2</v>
      </c>
      <c r="K41" s="447"/>
      <c r="L41" s="231">
        <f t="shared" si="15"/>
        <v>2</v>
      </c>
      <c r="M41" s="74"/>
      <c r="N41" s="446">
        <v>2</v>
      </c>
      <c r="O41" s="447"/>
      <c r="P41" s="231">
        <f t="shared" si="16"/>
        <v>1.7894736842105263</v>
      </c>
      <c r="Q41" s="73"/>
      <c r="R41" s="446">
        <v>2</v>
      </c>
      <c r="S41" s="447"/>
      <c r="T41" s="231">
        <f t="shared" si="17"/>
        <v>1.7894736842105263</v>
      </c>
      <c r="U41" s="73"/>
      <c r="V41" s="426"/>
      <c r="W41" s="427"/>
      <c r="X41" s="225"/>
      <c r="Y41" s="79"/>
      <c r="Z41" s="226">
        <f t="shared" si="19"/>
        <v>6</v>
      </c>
      <c r="AA41" s="79"/>
      <c r="AB41" s="418">
        <f t="shared" si="20"/>
        <v>188</v>
      </c>
      <c r="AC41" s="419"/>
      <c r="AD41" s="115"/>
      <c r="AE41" s="229"/>
      <c r="AF41" s="2"/>
      <c r="AG41" s="230">
        <f t="shared" ref="AG41:AG42" si="22">AB41</f>
        <v>188</v>
      </c>
      <c r="AH41" s="208"/>
      <c r="AI41" s="208"/>
    </row>
    <row r="42" spans="1:35" ht="24.9" customHeight="1">
      <c r="A42" s="116"/>
      <c r="B42" s="70">
        <v>24</v>
      </c>
      <c r="C42" s="420" t="s">
        <v>140</v>
      </c>
      <c r="D42" s="421"/>
      <c r="E42" s="112"/>
      <c r="F42" s="434"/>
      <c r="G42" s="435"/>
      <c r="H42" s="233">
        <f t="shared" si="14"/>
        <v>0</v>
      </c>
      <c r="I42" s="73"/>
      <c r="J42" s="440"/>
      <c r="K42" s="441"/>
      <c r="L42" s="231">
        <f t="shared" si="15"/>
        <v>0</v>
      </c>
      <c r="M42" s="74"/>
      <c r="N42" s="440">
        <v>1</v>
      </c>
      <c r="O42" s="441"/>
      <c r="P42" s="231">
        <f t="shared" si="16"/>
        <v>0.89473684210526316</v>
      </c>
      <c r="Q42" s="73"/>
      <c r="R42" s="440"/>
      <c r="S42" s="441"/>
      <c r="T42" s="231">
        <f t="shared" si="17"/>
        <v>0</v>
      </c>
      <c r="U42" s="73"/>
      <c r="V42" s="455"/>
      <c r="W42" s="456"/>
      <c r="X42" s="237"/>
      <c r="Y42" s="79"/>
      <c r="Z42" s="238">
        <f>F42+J42+N42+R42+V42</f>
        <v>1</v>
      </c>
      <c r="AA42" s="79"/>
      <c r="AB42" s="418">
        <f t="shared" si="20"/>
        <v>30</v>
      </c>
      <c r="AC42" s="419"/>
      <c r="AD42" s="115"/>
      <c r="AE42" s="229"/>
      <c r="AF42" s="2"/>
      <c r="AG42" s="230">
        <f t="shared" si="22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5</v>
      </c>
      <c r="K43" s="417"/>
      <c r="L43" s="119"/>
      <c r="M43" s="79"/>
      <c r="N43" s="417">
        <f>SUM(N35:N42)</f>
        <v>6</v>
      </c>
      <c r="O43" s="417"/>
      <c r="P43" s="120"/>
      <c r="Q43" s="79"/>
      <c r="R43" s="417">
        <f>SUM(R35:R42)</f>
        <v>3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19</v>
      </c>
      <c r="AA43" s="79"/>
      <c r="AB43" s="402">
        <f>SUM(AB35:AC42)</f>
        <v>610</v>
      </c>
      <c r="AC43" s="454"/>
      <c r="AD43" s="115"/>
      <c r="AE43" s="121">
        <f>SUM(AE35:AE42)</f>
        <v>362</v>
      </c>
      <c r="AF43" s="122"/>
      <c r="AG43" s="123">
        <f>SUM(AG35:AG42)</f>
        <v>248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459" t="s">
        <v>142</v>
      </c>
      <c r="D46" s="460"/>
      <c r="E46" s="129"/>
      <c r="F46" s="461">
        <v>3</v>
      </c>
      <c r="G46" s="462"/>
      <c r="H46" s="240">
        <f t="shared" ref="H46:H50" si="23">((F46)*(F$10/AE$1))</f>
        <v>3</v>
      </c>
      <c r="I46" s="73"/>
      <c r="J46" s="463">
        <v>2</v>
      </c>
      <c r="K46" s="464"/>
      <c r="L46" s="300">
        <f t="shared" ref="L46:L50" si="24">(J46)*(J$10/AE$1)</f>
        <v>2</v>
      </c>
      <c r="M46" s="84"/>
      <c r="N46" s="463">
        <v>2</v>
      </c>
      <c r="O46" s="464"/>
      <c r="P46" s="316">
        <f t="shared" ref="P46:P50" si="25">N46*(N$10/AE$1)</f>
        <v>1.7894736842105263</v>
      </c>
      <c r="Q46" s="84"/>
      <c r="R46" s="463"/>
      <c r="S46" s="464"/>
      <c r="T46" s="130">
        <f>R46*(R$10/AE$1)</f>
        <v>0</v>
      </c>
      <c r="U46" s="84"/>
      <c r="V46" s="457"/>
      <c r="W46" s="458"/>
      <c r="X46" s="303">
        <f>V46*(V$10/AE$1)</f>
        <v>0</v>
      </c>
      <c r="Y46" s="84"/>
      <c r="Z46" s="317">
        <f>F46+J46+N46+R46+V46</f>
        <v>7</v>
      </c>
      <c r="AA46" s="79"/>
      <c r="AB46" s="418">
        <f>F46*F$8+J46*J$8+N46*N$8+R46*R$8+V46*V$8</f>
        <v>230</v>
      </c>
      <c r="AC46" s="419"/>
      <c r="AD46" s="115"/>
      <c r="AE46" s="243">
        <f>F46*F$8+J46*J$8+N46*N$8+R46*R$8</f>
        <v>230</v>
      </c>
      <c r="AF46" s="2"/>
      <c r="AG46" s="245"/>
      <c r="AH46" s="208"/>
      <c r="AI46" s="208"/>
    </row>
    <row r="47" spans="1:35" ht="24.9" customHeight="1">
      <c r="A47"/>
      <c r="B47" s="314">
        <v>26</v>
      </c>
      <c r="C47" s="328" t="s">
        <v>143</v>
      </c>
      <c r="D47" s="329"/>
      <c r="E47" s="129"/>
      <c r="F47" s="424">
        <v>3</v>
      </c>
      <c r="G47" s="425"/>
      <c r="H47" s="299"/>
      <c r="I47" s="73"/>
      <c r="J47" s="322">
        <v>2</v>
      </c>
      <c r="K47" s="323"/>
      <c r="L47" s="300">
        <f t="shared" si="24"/>
        <v>2</v>
      </c>
      <c r="M47" s="84"/>
      <c r="N47" s="424">
        <v>2</v>
      </c>
      <c r="O47" s="425"/>
      <c r="P47" s="316">
        <f t="shared" si="25"/>
        <v>1.7894736842105263</v>
      </c>
      <c r="Q47" s="84"/>
      <c r="R47" s="322"/>
      <c r="S47" s="323"/>
      <c r="T47" s="60"/>
      <c r="U47" s="84"/>
      <c r="V47" s="279"/>
      <c r="W47" s="291"/>
      <c r="X47" s="304"/>
      <c r="Y47" s="84"/>
      <c r="Z47" s="317">
        <f t="shared" ref="Z47:Z51" si="26">F47+J47+N47+R47+V47</f>
        <v>7</v>
      </c>
      <c r="AA47" s="79"/>
      <c r="AB47" s="418">
        <f t="shared" ref="AB47:AB51" si="27">F47*F$8+J47*J$8+N47*N$8+R47*R$8+V47*V$8</f>
        <v>230</v>
      </c>
      <c r="AC47" s="419"/>
      <c r="AD47" s="115"/>
      <c r="AE47" s="243">
        <f t="shared" ref="AE47" si="28">F47*F$8+J47*J$8+N47*N$8+R47*R$8</f>
        <v>230</v>
      </c>
      <c r="AF47" s="2"/>
      <c r="AG47" s="315"/>
      <c r="AH47" s="208"/>
      <c r="AI47" s="208"/>
    </row>
    <row r="48" spans="1:35" ht="24.9" customHeight="1">
      <c r="A48"/>
      <c r="B48" s="314">
        <v>27</v>
      </c>
      <c r="C48" s="328" t="s">
        <v>144</v>
      </c>
      <c r="D48" s="329"/>
      <c r="E48" s="129"/>
      <c r="F48" s="424"/>
      <c r="G48" s="425"/>
      <c r="H48" s="299"/>
      <c r="I48" s="73"/>
      <c r="J48" s="322">
        <v>2</v>
      </c>
      <c r="K48" s="323"/>
      <c r="L48" s="300">
        <f t="shared" si="24"/>
        <v>2</v>
      </c>
      <c r="M48" s="84"/>
      <c r="N48" s="448">
        <v>1</v>
      </c>
      <c r="O48" s="449"/>
      <c r="P48" s="316">
        <f t="shared" si="25"/>
        <v>0.89473684210526316</v>
      </c>
      <c r="Q48" s="84"/>
      <c r="R48" s="322"/>
      <c r="S48" s="323"/>
      <c r="T48" s="60"/>
      <c r="U48" s="84"/>
      <c r="V48" s="279"/>
      <c r="W48" s="291"/>
      <c r="X48" s="304"/>
      <c r="Y48" s="84"/>
      <c r="Z48" s="317">
        <f t="shared" si="26"/>
        <v>3</v>
      </c>
      <c r="AA48" s="79"/>
      <c r="AB48" s="418">
        <f t="shared" si="27"/>
        <v>98</v>
      </c>
      <c r="AC48" s="419"/>
      <c r="AD48" s="115"/>
      <c r="AE48" s="243">
        <f>AB48</f>
        <v>98</v>
      </c>
      <c r="AF48" s="2"/>
      <c r="AG48" s="315"/>
      <c r="AH48" s="208"/>
      <c r="AI48" s="208"/>
    </row>
    <row r="49" spans="1:35" ht="24.9" customHeight="1">
      <c r="A49"/>
      <c r="B49" s="314">
        <v>28</v>
      </c>
      <c r="C49" s="328" t="s">
        <v>145</v>
      </c>
      <c r="D49" s="329"/>
      <c r="E49" s="129"/>
      <c r="F49" s="282"/>
      <c r="G49" s="283"/>
      <c r="H49" s="299"/>
      <c r="I49" s="73"/>
      <c r="J49" s="282"/>
      <c r="K49" s="283"/>
      <c r="L49" s="300">
        <f t="shared" si="24"/>
        <v>0</v>
      </c>
      <c r="M49" s="84"/>
      <c r="N49" s="465">
        <v>1</v>
      </c>
      <c r="O49" s="466"/>
      <c r="P49" s="316">
        <f t="shared" si="25"/>
        <v>0.89473684210526316</v>
      </c>
      <c r="Q49" s="84"/>
      <c r="R49" s="465">
        <v>2</v>
      </c>
      <c r="S49" s="466"/>
      <c r="T49" s="249">
        <f>R49*(R$10/AE$1)</f>
        <v>1.7894736842105263</v>
      </c>
      <c r="U49" s="84"/>
      <c r="V49" s="280"/>
      <c r="W49" s="319"/>
      <c r="X49" s="304"/>
      <c r="Y49" s="84"/>
      <c r="Z49" s="317">
        <f t="shared" si="26"/>
        <v>3</v>
      </c>
      <c r="AA49" s="79"/>
      <c r="AB49" s="418">
        <f t="shared" si="27"/>
        <v>90</v>
      </c>
      <c r="AC49" s="419"/>
      <c r="AD49" s="115"/>
      <c r="AE49" s="243"/>
      <c r="AF49" s="2"/>
      <c r="AG49" s="315">
        <f>AB49</f>
        <v>90</v>
      </c>
      <c r="AH49" s="208"/>
      <c r="AI49" s="208"/>
    </row>
    <row r="50" spans="1:35" ht="24.9" customHeight="1">
      <c r="A50"/>
      <c r="B50" s="250">
        <v>29</v>
      </c>
      <c r="C50" s="328" t="s">
        <v>141</v>
      </c>
      <c r="D50" s="329"/>
      <c r="E50" s="129"/>
      <c r="F50" s="467"/>
      <c r="G50" s="468"/>
      <c r="H50" s="251">
        <f t="shared" si="23"/>
        <v>0</v>
      </c>
      <c r="I50" s="73"/>
      <c r="J50" s="469">
        <v>2</v>
      </c>
      <c r="K50" s="470"/>
      <c r="L50" s="300">
        <f t="shared" si="24"/>
        <v>2</v>
      </c>
      <c r="M50" s="84"/>
      <c r="N50" s="471">
        <v>2</v>
      </c>
      <c r="O50" s="472"/>
      <c r="P50" s="316">
        <f t="shared" si="25"/>
        <v>1.7894736842105263</v>
      </c>
      <c r="Q50" s="84"/>
      <c r="R50" s="471">
        <v>6</v>
      </c>
      <c r="S50" s="472"/>
      <c r="T50" s="249">
        <f>R50*(R$10/AE$1)</f>
        <v>5.3684210526315788</v>
      </c>
      <c r="U50" s="84"/>
      <c r="V50" s="391"/>
      <c r="W50" s="391"/>
      <c r="X50" s="304">
        <f>V50*(V$10/AE$1)</f>
        <v>0</v>
      </c>
      <c r="Y50" s="84"/>
      <c r="Z50" s="317">
        <f t="shared" si="26"/>
        <v>10</v>
      </c>
      <c r="AA50" s="79"/>
      <c r="AB50" s="418">
        <f t="shared" si="27"/>
        <v>308</v>
      </c>
      <c r="AC50" s="419"/>
      <c r="AD50" s="115"/>
      <c r="AE50" s="253">
        <v>90</v>
      </c>
      <c r="AF50" s="2"/>
      <c r="AG50" s="254">
        <v>210</v>
      </c>
      <c r="AH50" s="208"/>
      <c r="AI50" s="208"/>
    </row>
    <row r="51" spans="1:35" ht="24.9" customHeight="1">
      <c r="A51"/>
      <c r="B51" s="258">
        <v>30</v>
      </c>
      <c r="C51" s="476" t="s">
        <v>172</v>
      </c>
      <c r="D51" s="477"/>
      <c r="E51" s="136"/>
      <c r="F51" s="478"/>
      <c r="G51" s="479"/>
      <c r="H51" s="137">
        <f>(F51)*(F$10/AE$1)</f>
        <v>0</v>
      </c>
      <c r="I51" s="20"/>
      <c r="J51" s="478"/>
      <c r="K51" s="479"/>
      <c r="L51" s="137">
        <f>J51*(J$10/AE$1)</f>
        <v>0</v>
      </c>
      <c r="M51" s="22"/>
      <c r="N51" s="422"/>
      <c r="O51" s="423"/>
      <c r="P51" s="237">
        <f>N51*(N$10/AE$1)</f>
        <v>0</v>
      </c>
      <c r="Q51" s="20"/>
      <c r="R51" s="422"/>
      <c r="S51" s="423"/>
      <c r="T51" s="45">
        <f>R51*(R$10/AE$1)</f>
        <v>0</v>
      </c>
      <c r="U51" s="20"/>
      <c r="V51" s="480">
        <v>7</v>
      </c>
      <c r="W51" s="481"/>
      <c r="X51" s="249">
        <f>V51*(V$10/AE$1)</f>
        <v>5.5263157894736841</v>
      </c>
      <c r="Y51" s="134"/>
      <c r="Z51" s="317">
        <f t="shared" si="26"/>
        <v>7</v>
      </c>
      <c r="AA51" s="135"/>
      <c r="AB51" s="418">
        <f t="shared" si="27"/>
        <v>196</v>
      </c>
      <c r="AC51" s="419"/>
      <c r="AD51" s="115"/>
      <c r="AE51" s="473" t="s">
        <v>42</v>
      </c>
      <c r="AF51" s="474"/>
      <c r="AG51" s="475"/>
      <c r="AH51" s="208"/>
      <c r="AI51" s="208"/>
    </row>
    <row r="52" spans="1:35" ht="24.9" customHeight="1">
      <c r="A52"/>
      <c r="B52" s="450" t="s">
        <v>43</v>
      </c>
      <c r="C52" s="450"/>
      <c r="D52" s="451"/>
      <c r="E52" s="118"/>
      <c r="F52" s="416">
        <f>SUM(F46:G51)</f>
        <v>6</v>
      </c>
      <c r="G52" s="417"/>
      <c r="H52" s="76"/>
      <c r="I52" s="77"/>
      <c r="J52" s="417">
        <f>SUM(J46:K51)</f>
        <v>8</v>
      </c>
      <c r="K52" s="417"/>
      <c r="L52" s="78"/>
      <c r="M52" s="79"/>
      <c r="N52" s="417">
        <f>SUM(N46:O51)</f>
        <v>8</v>
      </c>
      <c r="O52" s="417"/>
      <c r="P52" s="78"/>
      <c r="Q52" s="79"/>
      <c r="R52" s="417">
        <f>SUM(R46:S51)</f>
        <v>8</v>
      </c>
      <c r="S52" s="417"/>
      <c r="T52" s="78"/>
      <c r="U52" s="79"/>
      <c r="V52" s="452">
        <v>7</v>
      </c>
      <c r="W52" s="453"/>
      <c r="X52" s="78"/>
      <c r="Y52" s="94"/>
      <c r="Z52" s="82">
        <f>SUM(Z46:Z51)</f>
        <v>37</v>
      </c>
      <c r="AA52" s="93"/>
      <c r="AB52" s="402">
        <f>SUM(AB46:AC51)</f>
        <v>1152</v>
      </c>
      <c r="AC52" s="454"/>
      <c r="AD52" s="115"/>
      <c r="AE52" s="121">
        <f>SUM(AE46:AE51)</f>
        <v>648</v>
      </c>
      <c r="AF52" s="122"/>
      <c r="AG52" s="123">
        <f>SUM(AG46:AG51)</f>
        <v>300</v>
      </c>
      <c r="AH52" s="208"/>
      <c r="AI52" s="208"/>
    </row>
    <row r="53" spans="1:35" ht="18">
      <c r="A53"/>
      <c r="B53" s="138"/>
      <c r="C53" s="138"/>
      <c r="D53" s="138"/>
      <c r="E53" s="125"/>
      <c r="F53" s="139">
        <f>F43+F52</f>
        <v>11</v>
      </c>
      <c r="G53" s="139"/>
      <c r="H53" s="140"/>
      <c r="I53" s="140"/>
      <c r="J53" s="139">
        <f>J43+J52</f>
        <v>13</v>
      </c>
      <c r="K53" s="139"/>
      <c r="L53" s="140"/>
      <c r="M53" s="140"/>
      <c r="N53" s="139">
        <f>N43+N52</f>
        <v>14</v>
      </c>
      <c r="O53" s="139"/>
      <c r="P53" s="140"/>
      <c r="Q53" s="140"/>
      <c r="R53" s="139">
        <f>R43+R52</f>
        <v>11</v>
      </c>
      <c r="S53" s="139"/>
      <c r="T53" s="140"/>
      <c r="U53" s="140"/>
      <c r="V53" s="139" t="e">
        <f ca="1">V43+V52</f>
        <v>#REF!</v>
      </c>
      <c r="W53" s="139"/>
      <c r="X53" s="140"/>
      <c r="Y53" s="140"/>
      <c r="Z53" s="139" t="e">
        <f ca="1">SUM(F53:X53)</f>
        <v>#REF!</v>
      </c>
      <c r="AA53" s="79"/>
      <c r="AB53" s="141"/>
      <c r="AC53" s="141"/>
      <c r="AD53" s="115"/>
      <c r="AE53" s="2"/>
      <c r="AF53" s="2"/>
      <c r="AG53" s="142"/>
      <c r="AH53" s="208"/>
      <c r="AI53" s="208"/>
    </row>
    <row r="54" spans="1:35" ht="19.5" customHeight="1" thickBot="1">
      <c r="A54"/>
      <c r="B54" s="489" t="s">
        <v>44</v>
      </c>
      <c r="C54" s="489"/>
      <c r="D54" s="490"/>
      <c r="E54" s="143"/>
      <c r="F54" s="491">
        <f>F43+F52</f>
        <v>11</v>
      </c>
      <c r="G54" s="492"/>
      <c r="H54" s="93"/>
      <c r="I54" s="79"/>
      <c r="J54" s="492">
        <f>J43+J52</f>
        <v>13</v>
      </c>
      <c r="K54" s="492"/>
      <c r="L54" s="93"/>
      <c r="M54" s="79"/>
      <c r="N54" s="492">
        <f>N52+N43</f>
        <v>14</v>
      </c>
      <c r="O54" s="492"/>
      <c r="P54" s="93"/>
      <c r="Q54" s="79"/>
      <c r="R54" s="492">
        <f>R43+R52</f>
        <v>11</v>
      </c>
      <c r="S54" s="492"/>
      <c r="T54" s="93"/>
      <c r="U54" s="79"/>
      <c r="V54" s="492">
        <f>V52</f>
        <v>7</v>
      </c>
      <c r="W54" s="492"/>
      <c r="X54" s="93"/>
      <c r="Y54" s="94"/>
      <c r="Z54" s="95">
        <f>Z52+Z43</f>
        <v>56</v>
      </c>
      <c r="AA54" s="93"/>
      <c r="AB54" s="486">
        <f>AB43+AB52</f>
        <v>1762</v>
      </c>
      <c r="AC54" s="487"/>
      <c r="AD54" s="115"/>
      <c r="AE54" s="144">
        <f>AE43+AE52</f>
        <v>1010</v>
      </c>
      <c r="AF54" s="145"/>
      <c r="AG54" s="146">
        <f>AG43+AG52</f>
        <v>548</v>
      </c>
      <c r="AH54" s="208"/>
      <c r="AI54" s="208"/>
    </row>
    <row r="55" spans="1:35" ht="15" customHeight="1">
      <c r="A55"/>
      <c r="B55" s="84"/>
      <c r="C55" s="488"/>
      <c r="D55" s="488"/>
      <c r="E55" s="147"/>
      <c r="F55" s="411">
        <v>11</v>
      </c>
      <c r="G55" s="411"/>
      <c r="H55" s="125"/>
      <c r="I55" s="125"/>
      <c r="J55" s="411">
        <v>13</v>
      </c>
      <c r="K55" s="411"/>
      <c r="L55" s="125"/>
      <c r="M55" s="125"/>
      <c r="N55" s="411">
        <v>12</v>
      </c>
      <c r="O55" s="411"/>
      <c r="P55" s="125"/>
      <c r="Q55" s="125"/>
      <c r="R55" s="411">
        <v>13</v>
      </c>
      <c r="S55" s="411"/>
      <c r="T55" s="125"/>
      <c r="U55" s="125"/>
      <c r="V55" s="411">
        <v>7</v>
      </c>
      <c r="W55" s="411"/>
      <c r="X55" s="79"/>
      <c r="Y55" s="79"/>
      <c r="Z55" s="148">
        <f>SUM(F55:W55)</f>
        <v>56</v>
      </c>
      <c r="AA55" s="79"/>
      <c r="AB55" s="88"/>
      <c r="AC55" s="88"/>
      <c r="AD55" s="89"/>
      <c r="AE55" s="149">
        <v>900</v>
      </c>
      <c r="AF55" s="2"/>
      <c r="AG55" s="149">
        <v>390</v>
      </c>
      <c r="AH55" s="208"/>
      <c r="AI55" s="208"/>
    </row>
    <row r="56" spans="1:35" ht="18">
      <c r="A56"/>
      <c r="B56" s="150"/>
      <c r="C56" s="150"/>
      <c r="D56" s="151" t="s">
        <v>45</v>
      </c>
      <c r="E56" s="152"/>
      <c r="F56" s="482">
        <v>8</v>
      </c>
      <c r="G56" s="482"/>
      <c r="H56" s="153"/>
      <c r="I56" s="153"/>
      <c r="J56" s="482">
        <v>11</v>
      </c>
      <c r="K56" s="482"/>
      <c r="L56" s="153"/>
      <c r="M56" s="153"/>
      <c r="N56" s="482">
        <v>13</v>
      </c>
      <c r="O56" s="482"/>
      <c r="P56" s="153"/>
      <c r="Q56" s="153"/>
      <c r="R56" s="482">
        <v>12</v>
      </c>
      <c r="S56" s="482"/>
      <c r="T56" s="153"/>
      <c r="U56" s="153"/>
      <c r="V56" s="482">
        <v>7</v>
      </c>
      <c r="W56" s="482"/>
      <c r="X56" s="153"/>
      <c r="Y56" s="153"/>
      <c r="Z56" s="154">
        <f>SUM(F56:W56)</f>
        <v>51</v>
      </c>
      <c r="AA56" s="79"/>
      <c r="AB56" s="155"/>
      <c r="AC56" s="155"/>
      <c r="AD56" s="89"/>
      <c r="AE56" s="483">
        <f>AE54+AG54</f>
        <v>1558</v>
      </c>
      <c r="AF56" s="484"/>
      <c r="AG56" s="485"/>
      <c r="AH56" s="208"/>
      <c r="AI56" s="208"/>
    </row>
    <row r="57" spans="1:35" ht="16.5" customHeight="1">
      <c r="A57"/>
      <c r="B57" s="499" t="s">
        <v>46</v>
      </c>
      <c r="C57" s="499"/>
      <c r="D57" s="500"/>
      <c r="E57" s="143"/>
      <c r="F57" s="501">
        <f>F54+F31</f>
        <v>35</v>
      </c>
      <c r="G57" s="502"/>
      <c r="H57" s="156"/>
      <c r="I57" s="157"/>
      <c r="J57" s="502">
        <f>J54+J31</f>
        <v>36</v>
      </c>
      <c r="K57" s="502"/>
      <c r="L57" s="158"/>
      <c r="M57" s="157"/>
      <c r="N57" s="502">
        <f>N54+N31</f>
        <v>37</v>
      </c>
      <c r="O57" s="502"/>
      <c r="P57" s="156"/>
      <c r="Q57" s="157"/>
      <c r="R57" s="502">
        <f>R54+R31</f>
        <v>34</v>
      </c>
      <c r="S57" s="502"/>
      <c r="T57" s="156"/>
      <c r="U57" s="157"/>
      <c r="V57" s="502">
        <f>V54+V31</f>
        <v>29</v>
      </c>
      <c r="W57" s="502"/>
      <c r="X57" s="156"/>
      <c r="Y57" s="159"/>
      <c r="Z57" s="160">
        <f>Z54+Z31</f>
        <v>171</v>
      </c>
      <c r="AA57" s="156"/>
      <c r="AB57" s="493">
        <f>AB54+AB31</f>
        <v>5356</v>
      </c>
      <c r="AC57" s="493"/>
      <c r="AD57" s="161"/>
      <c r="AE57" s="494">
        <f>AE55+AG55</f>
        <v>1290</v>
      </c>
      <c r="AF57" s="495"/>
      <c r="AG57" s="496"/>
      <c r="AH57" s="208"/>
      <c r="AI57" s="208"/>
    </row>
    <row r="58" spans="1:35" ht="16.5" customHeight="1">
      <c r="A58"/>
      <c r="B58" s="570" t="s">
        <v>47</v>
      </c>
      <c r="C58" s="570"/>
      <c r="D58" s="570"/>
      <c r="E58" s="162"/>
      <c r="F58" s="497">
        <v>35</v>
      </c>
      <c r="G58" s="497"/>
      <c r="H58" s="163"/>
      <c r="I58" s="163"/>
      <c r="J58" s="497">
        <v>36</v>
      </c>
      <c r="K58" s="497"/>
      <c r="L58" s="163"/>
      <c r="M58" s="163"/>
      <c r="N58" s="497">
        <v>36</v>
      </c>
      <c r="O58" s="497"/>
      <c r="P58" s="163"/>
      <c r="Q58" s="163"/>
      <c r="R58" s="497">
        <v>35</v>
      </c>
      <c r="S58" s="497"/>
      <c r="T58" s="163"/>
      <c r="U58" s="163"/>
      <c r="V58" s="497">
        <v>29</v>
      </c>
      <c r="W58" s="497"/>
      <c r="X58" s="163"/>
      <c r="Y58" s="164"/>
      <c r="Z58" s="165">
        <f>SUM(F58:V58)</f>
        <v>171</v>
      </c>
      <c r="AA58" s="166"/>
      <c r="AB58" s="498"/>
      <c r="AC58" s="498"/>
      <c r="AD58" s="167"/>
      <c r="AE58" s="168"/>
      <c r="AF58" s="169"/>
      <c r="AG58" s="170"/>
      <c r="AH58" s="208"/>
      <c r="AI58" s="208"/>
    </row>
    <row r="59" spans="1:35" ht="16.5" customHeight="1">
      <c r="A59"/>
      <c r="B59" s="171"/>
      <c r="C59" s="171"/>
      <c r="D59" s="171"/>
      <c r="E59" s="171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86"/>
      <c r="Z59" s="148"/>
      <c r="AA59" s="125"/>
      <c r="AB59" s="167"/>
      <c r="AC59" s="167"/>
      <c r="AD59" s="167"/>
      <c r="AE59" s="66"/>
      <c r="AF59" s="66"/>
      <c r="AG59" s="66"/>
      <c r="AH59" s="208"/>
      <c r="AI59" s="208"/>
    </row>
    <row r="60" spans="1:35" ht="15.75" customHeight="1">
      <c r="A60"/>
      <c r="B60" s="512" t="s">
        <v>48</v>
      </c>
      <c r="C60" s="512"/>
      <c r="D60" s="172"/>
      <c r="E60" s="33"/>
      <c r="F60" s="513">
        <v>2</v>
      </c>
      <c r="G60" s="514"/>
      <c r="H60" s="173">
        <v>2</v>
      </c>
      <c r="I60" s="134"/>
      <c r="J60" s="514">
        <v>2</v>
      </c>
      <c r="K60" s="514"/>
      <c r="L60" s="173">
        <v>2</v>
      </c>
      <c r="M60" s="134"/>
      <c r="N60" s="514">
        <v>2</v>
      </c>
      <c r="O60" s="514"/>
      <c r="P60" s="173">
        <v>1.79</v>
      </c>
      <c r="Q60" s="174"/>
      <c r="R60" s="514">
        <v>2</v>
      </c>
      <c r="S60" s="514"/>
      <c r="T60" s="173">
        <v>2</v>
      </c>
      <c r="U60" s="175"/>
      <c r="V60" s="514">
        <v>2</v>
      </c>
      <c r="W60" s="514"/>
      <c r="X60" s="176">
        <f>(V60)*(V$10/AE$1)</f>
        <v>1.5789473684210527</v>
      </c>
      <c r="Y60" s="11"/>
      <c r="Z60" s="177">
        <v>10</v>
      </c>
      <c r="AA60" s="25"/>
      <c r="AB60" s="503">
        <v>300</v>
      </c>
      <c r="AC60" s="503"/>
      <c r="AD60" s="38"/>
      <c r="AE60" s="178"/>
      <c r="AF60" s="179"/>
      <c r="AG60" s="180"/>
      <c r="AH60" s="208"/>
      <c r="AI60" s="208"/>
    </row>
    <row r="61" spans="1:35" ht="19.5" customHeight="1">
      <c r="A61"/>
      <c r="B61" s="504" t="s">
        <v>49</v>
      </c>
      <c r="C61" s="504"/>
      <c r="D61" s="505"/>
      <c r="E61" s="181"/>
      <c r="F61" s="506" t="s">
        <v>50</v>
      </c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11"/>
      <c r="Z61" s="11"/>
      <c r="AA61" s="25"/>
      <c r="AB61" s="508">
        <v>10</v>
      </c>
      <c r="AC61" s="508"/>
      <c r="AD61" s="38"/>
      <c r="AE61" s="178"/>
      <c r="AF61" s="179"/>
      <c r="AG61" s="180"/>
      <c r="AH61" s="208"/>
      <c r="AI61" s="208"/>
    </row>
    <row r="62" spans="1:35" ht="17.399999999999999">
      <c r="A62"/>
      <c r="B62" s="509" t="s">
        <v>51</v>
      </c>
      <c r="C62" s="509"/>
      <c r="D62" s="72"/>
      <c r="E62" s="33"/>
      <c r="F62" s="510">
        <v>0.5</v>
      </c>
      <c r="G62" s="511"/>
      <c r="H62" s="182"/>
      <c r="I62" s="134"/>
      <c r="J62" s="511">
        <v>0.5</v>
      </c>
      <c r="K62" s="511"/>
      <c r="L62" s="182"/>
      <c r="M62" s="134"/>
      <c r="N62" s="511">
        <v>0.5</v>
      </c>
      <c r="O62" s="511"/>
      <c r="P62" s="182"/>
      <c r="Q62" s="134"/>
      <c r="R62" s="511"/>
      <c r="S62" s="511"/>
      <c r="T62" s="182"/>
      <c r="U62" s="134"/>
      <c r="V62" s="511"/>
      <c r="W62" s="511"/>
      <c r="X62" s="182"/>
      <c r="Y62" s="11"/>
      <c r="Z62" s="183">
        <v>1.5</v>
      </c>
      <c r="AA62" s="25"/>
      <c r="AB62" s="520">
        <v>45</v>
      </c>
      <c r="AC62" s="520"/>
      <c r="AD62" s="161"/>
      <c r="AE62" s="184"/>
      <c r="AF62" s="184"/>
      <c r="AG62" s="184"/>
      <c r="AH62" s="208"/>
      <c r="AI62" s="208"/>
    </row>
    <row r="63" spans="1:35" ht="18.75" customHeight="1">
      <c r="A63"/>
      <c r="B63" s="521" t="s">
        <v>52</v>
      </c>
      <c r="C63" s="521"/>
      <c r="D63" s="185"/>
      <c r="E63" s="186"/>
      <c r="F63" s="522">
        <f>F57+F60+F62</f>
        <v>37.5</v>
      </c>
      <c r="G63" s="522"/>
      <c r="H63" s="187"/>
      <c r="I63" s="134"/>
      <c r="J63" s="522">
        <f>J57+J60+J62</f>
        <v>38.5</v>
      </c>
      <c r="K63" s="522"/>
      <c r="L63" s="187"/>
      <c r="M63" s="134"/>
      <c r="N63" s="523">
        <f>N57+N60+N62</f>
        <v>39.5</v>
      </c>
      <c r="O63" s="523"/>
      <c r="P63" s="218"/>
      <c r="Q63" s="219"/>
      <c r="R63" s="523">
        <f>R57+R60+R62</f>
        <v>36</v>
      </c>
      <c r="S63" s="523"/>
      <c r="T63" s="188"/>
      <c r="U63" s="134"/>
      <c r="V63" s="522">
        <f>V57+V60+V62</f>
        <v>31</v>
      </c>
      <c r="W63" s="522"/>
      <c r="X63" s="187"/>
      <c r="Y63" s="189"/>
      <c r="Z63" s="190">
        <f>F63+J63+N63+R63+V63</f>
        <v>182.5</v>
      </c>
      <c r="AA63" s="25"/>
      <c r="AB63" s="524">
        <f>AB57+AB60+AB62+AB61</f>
        <v>5711</v>
      </c>
      <c r="AC63" s="524"/>
      <c r="AD63" s="38"/>
      <c r="AE63" s="2"/>
      <c r="AF63" s="2"/>
      <c r="AG63" s="2"/>
      <c r="AH63" s="208"/>
      <c r="AI63" s="208"/>
    </row>
    <row r="64" spans="1:35" ht="42" customHeight="1" thickBot="1">
      <c r="A64"/>
      <c r="B64" s="515" t="s">
        <v>66</v>
      </c>
      <c r="C64" s="516"/>
      <c r="D64" s="516"/>
      <c r="E64" s="516"/>
      <c r="F64" s="516"/>
      <c r="G64" s="516"/>
      <c r="H64" s="516"/>
      <c r="I64" s="516"/>
      <c r="J64" s="516"/>
      <c r="K64" s="516"/>
      <c r="L64" s="516"/>
      <c r="M64" s="516"/>
      <c r="N64" s="516"/>
      <c r="O64" s="516"/>
      <c r="P64" s="517"/>
      <c r="Q64" s="220"/>
      <c r="R64" s="191"/>
      <c r="S64" s="191"/>
      <c r="T64" s="192"/>
      <c r="U64" s="191"/>
      <c r="V64" s="193"/>
      <c r="W64" s="193"/>
      <c r="X64" s="191"/>
      <c r="Y64" s="191"/>
      <c r="Z64" s="191"/>
      <c r="AA64" s="191"/>
      <c r="AB64" s="191"/>
      <c r="AC64" s="194"/>
      <c r="AD64" s="38"/>
      <c r="AE64" s="2"/>
      <c r="AF64" s="2"/>
      <c r="AG64" s="2"/>
      <c r="AH64" s="208"/>
      <c r="AI64" s="208"/>
    </row>
    <row r="65" spans="1:33" s="209" customFormat="1" ht="15.75" customHeight="1">
      <c r="A65"/>
      <c r="B65" s="195" t="s">
        <v>174</v>
      </c>
      <c r="C65" s="196"/>
      <c r="D65" s="196"/>
      <c r="E65" s="196"/>
      <c r="F65" s="84"/>
      <c r="G65" s="84"/>
      <c r="H65" s="196"/>
      <c r="I65" s="196"/>
      <c r="J65" s="84"/>
      <c r="K65" s="84"/>
      <c r="L65" s="196"/>
      <c r="M65" s="197"/>
      <c r="N65" s="198"/>
      <c r="O65" s="198"/>
      <c r="P65" s="200" t="s">
        <v>146</v>
      </c>
      <c r="Q65" s="221"/>
      <c r="R65" s="196"/>
      <c r="S65" s="196"/>
      <c r="T65" s="200" t="s">
        <v>147</v>
      </c>
      <c r="U65" s="196"/>
      <c r="V65" s="198"/>
      <c r="W65" s="84"/>
      <c r="X65" s="197"/>
      <c r="Y65" s="197"/>
      <c r="Z65" s="196"/>
      <c r="AA65" s="196"/>
      <c r="AB65" s="199"/>
      <c r="AC65" s="199"/>
      <c r="AD65" s="89"/>
      <c r="AE65" s="2"/>
      <c r="AF65" s="2"/>
      <c r="AG65" s="2"/>
    </row>
    <row r="66" spans="1:33" ht="9" customHeight="1">
      <c r="A66"/>
      <c r="B66" s="195"/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6"/>
      <c r="N66" s="84"/>
      <c r="O66" s="84"/>
      <c r="P66" s="196"/>
      <c r="Q66" s="196"/>
      <c r="R66" s="196"/>
      <c r="S66" s="196"/>
      <c r="T66" s="196"/>
      <c r="U66" s="196"/>
      <c r="V66" s="84"/>
      <c r="W66" s="8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5.75" customHeight="1">
      <c r="A67"/>
      <c r="B67" s="518" t="s">
        <v>176</v>
      </c>
      <c r="C67" s="518"/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Q67" s="200"/>
      <c r="R67" s="200"/>
      <c r="S67" s="200"/>
      <c r="U67" s="200"/>
      <c r="V67" s="200"/>
      <c r="X67" s="201"/>
      <c r="Y67" s="201"/>
      <c r="Z67" s="202"/>
      <c r="AA67" s="196"/>
      <c r="AB67" s="199"/>
      <c r="AC67" s="199"/>
      <c r="AD67" s="89"/>
      <c r="AE67" s="2"/>
      <c r="AF67" s="2"/>
      <c r="AG67" s="2"/>
    </row>
    <row r="68" spans="1:33" ht="17.399999999999999">
      <c r="A68"/>
      <c r="B68" s="275" t="s">
        <v>190</v>
      </c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03"/>
      <c r="P68" s="201"/>
      <c r="Q68" s="201"/>
      <c r="R68" s="201"/>
      <c r="S68" s="201"/>
      <c r="T68" s="201"/>
      <c r="U68" s="201"/>
      <c r="V68" s="201"/>
      <c r="W68" s="204"/>
      <c r="X68" s="196"/>
      <c r="Y68" s="196"/>
      <c r="Z68" s="196"/>
      <c r="AA68" s="196"/>
      <c r="AB68" s="199"/>
      <c r="AC68" s="199"/>
      <c r="AD68" s="89"/>
      <c r="AE68" s="2"/>
      <c r="AF68" s="2"/>
      <c r="AG68" s="2"/>
    </row>
    <row r="69" spans="1:33" ht="17.399999999999999">
      <c r="A69" s="337" t="s">
        <v>168</v>
      </c>
      <c r="B69" s="642" t="s">
        <v>173</v>
      </c>
      <c r="C69" s="642"/>
      <c r="D69" s="642"/>
      <c r="E69" s="642"/>
      <c r="F69" s="642"/>
      <c r="G69" s="642"/>
      <c r="H69" s="642"/>
      <c r="I69" s="642"/>
      <c r="J69" s="642"/>
      <c r="K69" s="642"/>
      <c r="L69" s="642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642"/>
      <c r="X69" s="642"/>
      <c r="Y69" s="642"/>
      <c r="Z69" s="642"/>
      <c r="AA69" s="642"/>
      <c r="AB69" s="642"/>
      <c r="AC69" s="642"/>
      <c r="AD69" s="89"/>
      <c r="AE69" s="2"/>
      <c r="AF69" s="2"/>
      <c r="AG69" s="2"/>
    </row>
    <row r="70" spans="1:33" ht="15.6">
      <c r="A70"/>
      <c r="B70" s="205"/>
      <c r="C70" s="196"/>
      <c r="D70" s="196"/>
      <c r="E70" s="196"/>
      <c r="F70" s="84"/>
      <c r="G70" s="84"/>
      <c r="H70" s="196"/>
      <c r="I70" s="196"/>
      <c r="J70" s="84"/>
      <c r="K70" s="519" t="s">
        <v>53</v>
      </c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196"/>
      <c r="AA70" s="196"/>
      <c r="AB70" s="199"/>
      <c r="AC70" s="199"/>
      <c r="AD70" s="89"/>
      <c r="AE70" s="206"/>
      <c r="AF70" s="2"/>
      <c r="AG70" s="2"/>
    </row>
    <row r="71" spans="1:33" s="209" customFormat="1" ht="15.6">
      <c r="A71"/>
      <c r="B71" s="207"/>
      <c r="C71" s="207"/>
      <c r="D71" s="207"/>
      <c r="E71" s="207"/>
      <c r="F71" s="207"/>
      <c r="G71" s="207"/>
      <c r="H71" s="207"/>
      <c r="I71" s="207"/>
      <c r="J71" s="207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196"/>
      <c r="AA71" s="196"/>
      <c r="AB71" s="199"/>
      <c r="AC71" s="199"/>
      <c r="AD71" s="89"/>
      <c r="AE71" s="206"/>
      <c r="AF71" s="2"/>
      <c r="AG71" s="2"/>
    </row>
  </sheetData>
  <mergeCells count="318">
    <mergeCell ref="B69:AC69"/>
    <mergeCell ref="C30:D30"/>
    <mergeCell ref="B64:P64"/>
    <mergeCell ref="B67:O67"/>
    <mergeCell ref="K70:Y71"/>
    <mergeCell ref="F29:G29"/>
    <mergeCell ref="J29:K29"/>
    <mergeCell ref="N29:O29"/>
    <mergeCell ref="R29:S29"/>
    <mergeCell ref="V29:W29"/>
    <mergeCell ref="AB62:AC62"/>
    <mergeCell ref="B63:C63"/>
    <mergeCell ref="F63:G63"/>
    <mergeCell ref="J63:K63"/>
    <mergeCell ref="N63:O63"/>
    <mergeCell ref="R63:S63"/>
    <mergeCell ref="V63:W63"/>
    <mergeCell ref="AB63:AC63"/>
    <mergeCell ref="AB60:AC60"/>
    <mergeCell ref="B61:D61"/>
    <mergeCell ref="F61:X61"/>
    <mergeCell ref="AB61:AC61"/>
    <mergeCell ref="B62:C62"/>
    <mergeCell ref="F62:G62"/>
    <mergeCell ref="J62:K62"/>
    <mergeCell ref="N62:O62"/>
    <mergeCell ref="R62:S62"/>
    <mergeCell ref="V62:W62"/>
    <mergeCell ref="B60:C60"/>
    <mergeCell ref="F60:G60"/>
    <mergeCell ref="J60:K60"/>
    <mergeCell ref="N60:O60"/>
    <mergeCell ref="R60:S60"/>
    <mergeCell ref="V60:W60"/>
    <mergeCell ref="AB57:AC57"/>
    <mergeCell ref="AE57:AG57"/>
    <mergeCell ref="B58:D58"/>
    <mergeCell ref="F58:G58"/>
    <mergeCell ref="J58:K58"/>
    <mergeCell ref="N58:O58"/>
    <mergeCell ref="R58:S58"/>
    <mergeCell ref="V58:W58"/>
    <mergeCell ref="AB58:AC58"/>
    <mergeCell ref="B57:D57"/>
    <mergeCell ref="F57:G57"/>
    <mergeCell ref="J57:K57"/>
    <mergeCell ref="N57:O57"/>
    <mergeCell ref="R57:S57"/>
    <mergeCell ref="V57:W57"/>
    <mergeCell ref="F56:G56"/>
    <mergeCell ref="J56:K56"/>
    <mergeCell ref="N56:O56"/>
    <mergeCell ref="R56:S56"/>
    <mergeCell ref="V56:W56"/>
    <mergeCell ref="AE56:AG56"/>
    <mergeCell ref="AB54:AC54"/>
    <mergeCell ref="C55:D55"/>
    <mergeCell ref="F55:G55"/>
    <mergeCell ref="J55:K55"/>
    <mergeCell ref="N55:O55"/>
    <mergeCell ref="R55:S55"/>
    <mergeCell ref="V55:W55"/>
    <mergeCell ref="B54:D54"/>
    <mergeCell ref="F54:G54"/>
    <mergeCell ref="J54:K54"/>
    <mergeCell ref="N54:O54"/>
    <mergeCell ref="R54:S54"/>
    <mergeCell ref="V54:W54"/>
    <mergeCell ref="AB51:AC51"/>
    <mergeCell ref="AE51:AG51"/>
    <mergeCell ref="B52:D52"/>
    <mergeCell ref="F52:G52"/>
    <mergeCell ref="J52:K52"/>
    <mergeCell ref="N52:O52"/>
    <mergeCell ref="R52:S52"/>
    <mergeCell ref="V52:W52"/>
    <mergeCell ref="AB52:AC52"/>
    <mergeCell ref="C51:D51"/>
    <mergeCell ref="F51:G51"/>
    <mergeCell ref="J51:K51"/>
    <mergeCell ref="N51:O51"/>
    <mergeCell ref="R51:S51"/>
    <mergeCell ref="V51:W51"/>
    <mergeCell ref="N49:O49"/>
    <mergeCell ref="R49:S49"/>
    <mergeCell ref="AB49:AC49"/>
    <mergeCell ref="F50:G50"/>
    <mergeCell ref="J50:K50"/>
    <mergeCell ref="N50:O50"/>
    <mergeCell ref="R50:S50"/>
    <mergeCell ref="V50:W50"/>
    <mergeCell ref="AB50:AC50"/>
    <mergeCell ref="F47:G47"/>
    <mergeCell ref="N47:O47"/>
    <mergeCell ref="AB47:AC47"/>
    <mergeCell ref="F48:G48"/>
    <mergeCell ref="N48:O48"/>
    <mergeCell ref="AB48:AC48"/>
    <mergeCell ref="AB43:AC43"/>
    <mergeCell ref="B45:D45"/>
    <mergeCell ref="C46:D46"/>
    <mergeCell ref="F46:G46"/>
    <mergeCell ref="J46:K46"/>
    <mergeCell ref="N46:O46"/>
    <mergeCell ref="R46:S46"/>
    <mergeCell ref="V46:W46"/>
    <mergeCell ref="AB46:AC46"/>
    <mergeCell ref="B43:D43"/>
    <mergeCell ref="F43:G43"/>
    <mergeCell ref="J43:K43"/>
    <mergeCell ref="N43:O43"/>
    <mergeCell ref="R43:S43"/>
    <mergeCell ref="V43:W43"/>
    <mergeCell ref="AB41:AC41"/>
    <mergeCell ref="C42:D42"/>
    <mergeCell ref="F42:G42"/>
    <mergeCell ref="J42:K42"/>
    <mergeCell ref="N42:O42"/>
    <mergeCell ref="R42:S42"/>
    <mergeCell ref="V42:W42"/>
    <mergeCell ref="AB42:AC42"/>
    <mergeCell ref="N39:O39"/>
    <mergeCell ref="R39:S39"/>
    <mergeCell ref="AB39:AC39"/>
    <mergeCell ref="N40:O40"/>
    <mergeCell ref="AB40:AC40"/>
    <mergeCell ref="C41:D41"/>
    <mergeCell ref="J41:K41"/>
    <mergeCell ref="N41:O41"/>
    <mergeCell ref="R41:S41"/>
    <mergeCell ref="V41:W41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8:G28"/>
    <mergeCell ref="J28:K28"/>
    <mergeCell ref="N28:O28"/>
    <mergeCell ref="R28:S28"/>
    <mergeCell ref="V28:W28"/>
    <mergeCell ref="AB28:AC28"/>
    <mergeCell ref="AB29:AC29"/>
    <mergeCell ref="F27:G27"/>
    <mergeCell ref="J27:K27"/>
    <mergeCell ref="N27:O27"/>
    <mergeCell ref="R27:S27"/>
    <mergeCell ref="V27:W27"/>
    <mergeCell ref="AB27:AC27"/>
    <mergeCell ref="F26:G26"/>
    <mergeCell ref="J26:K26"/>
    <mergeCell ref="N26:O26"/>
    <mergeCell ref="R26:S26"/>
    <mergeCell ref="V26:W26"/>
    <mergeCell ref="AB26:AC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AB16:AC16"/>
    <mergeCell ref="F17:G17"/>
    <mergeCell ref="J17:K17"/>
    <mergeCell ref="N17:O17"/>
    <mergeCell ref="R17:S17"/>
    <mergeCell ref="V17:W17"/>
    <mergeCell ref="AB17:AC17"/>
    <mergeCell ref="J15:K15"/>
    <mergeCell ref="N15:O15"/>
    <mergeCell ref="R15:S15"/>
    <mergeCell ref="V15:W15"/>
    <mergeCell ref="AB15:AC15"/>
    <mergeCell ref="F16:G16"/>
    <mergeCell ref="J16:K16"/>
    <mergeCell ref="N16:O16"/>
    <mergeCell ref="R16:S16"/>
    <mergeCell ref="V16:W16"/>
    <mergeCell ref="AB14:AC14"/>
    <mergeCell ref="AD14:AD15"/>
    <mergeCell ref="F15:G15"/>
    <mergeCell ref="F14:G14"/>
    <mergeCell ref="J14:K14"/>
    <mergeCell ref="N14:O14"/>
    <mergeCell ref="R14:S14"/>
    <mergeCell ref="F13:G13"/>
    <mergeCell ref="J13:K13"/>
    <mergeCell ref="N13:O13"/>
    <mergeCell ref="R13:S13"/>
    <mergeCell ref="V13:W13"/>
    <mergeCell ref="AB13:AC13"/>
    <mergeCell ref="R12:S12"/>
    <mergeCell ref="V12:W12"/>
    <mergeCell ref="F9:X9"/>
    <mergeCell ref="F10:H10"/>
    <mergeCell ref="J10:L10"/>
    <mergeCell ref="N10:P10"/>
    <mergeCell ref="R10:T10"/>
    <mergeCell ref="V10:X10"/>
    <mergeCell ref="V14:W14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1:X11"/>
    <mergeCell ref="F12:G12"/>
    <mergeCell ref="J12:K12"/>
    <mergeCell ref="N12:O12"/>
  </mergeCells>
  <conditionalFormatting sqref="H13:H30 L13:L30 X13:X30 H29:I29 P29:Q29 T29:U29 I30 Q30 U30 H33 Q33:Q42 U33:U42 I33:I50 H42 H44:H45 Q50 U50 H52">
    <cfRule type="cellIs" dxfId="20" priority="4" stopIfTrue="1" operator="equal">
      <formula>0</formula>
    </cfRule>
  </conditionalFormatting>
  <conditionalFormatting sqref="H33:H42 H44:H51 L33:L42 P33:P42 T33:T51 X33:X51 L44:L51 P44:P51">
    <cfRule type="cellIs" dxfId="19" priority="5" stopIfTrue="1" operator="equal">
      <formula>0</formula>
    </cfRule>
  </conditionalFormatting>
  <conditionalFormatting sqref="P13:P32 T13:T32">
    <cfRule type="cellIs" dxfId="18" priority="1" stopIfTrue="1" operator="equal">
      <formula>0</formula>
    </cfRule>
  </conditionalFormatting>
  <pageMargins left="0.25" right="0.25" top="0.75" bottom="0.75" header="0.3" footer="0.3"/>
  <pageSetup paperSize="9" scale="4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69"/>
  <sheetViews>
    <sheetView view="pageBreakPreview" topLeftCell="A71" zoomScaleNormal="70" zoomScaleSheetLayoutView="100" workbookViewId="0">
      <selection activeCell="V21" sqref="V21:W21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531" t="s">
        <v>6</v>
      </c>
      <c r="K6" s="531"/>
      <c r="L6" s="531"/>
      <c r="M6" s="9"/>
      <c r="N6" s="635" t="s">
        <v>7</v>
      </c>
      <c r="O6" s="635"/>
      <c r="P6" s="635"/>
      <c r="Q6" s="9"/>
      <c r="R6" s="531" t="s">
        <v>8</v>
      </c>
      <c r="S6" s="531"/>
      <c r="T6" s="531"/>
      <c r="U6" s="9"/>
      <c r="V6" s="636" t="s">
        <v>9</v>
      </c>
      <c r="W6" s="636"/>
      <c r="X6" s="636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236">
        <v>2</v>
      </c>
      <c r="C14" s="327" t="s">
        <v>149</v>
      </c>
      <c r="D14" s="59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128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24</v>
      </c>
      <c r="D24" s="43" t="s">
        <v>25</v>
      </c>
      <c r="E24" s="44"/>
      <c r="F24" s="390">
        <v>2</v>
      </c>
      <c r="G24" s="391"/>
      <c r="H24" s="45">
        <f t="shared" si="0"/>
        <v>2</v>
      </c>
      <c r="I24" s="20"/>
      <c r="J24" s="391">
        <v>3</v>
      </c>
      <c r="K24" s="391"/>
      <c r="L24" s="46">
        <f t="shared" si="1"/>
        <v>3</v>
      </c>
      <c r="M24" s="20"/>
      <c r="N24" s="391">
        <v>3</v>
      </c>
      <c r="O24" s="391"/>
      <c r="P24" s="47">
        <f t="shared" si="2"/>
        <v>2.6842105263157894</v>
      </c>
      <c r="Q24" s="20"/>
      <c r="R24" s="391">
        <v>3</v>
      </c>
      <c r="S24" s="391"/>
      <c r="T24" s="47">
        <f t="shared" si="3"/>
        <v>2.6842105263157894</v>
      </c>
      <c r="U24" s="20"/>
      <c r="V24" s="392">
        <v>3</v>
      </c>
      <c r="W24" s="393"/>
      <c r="X24" s="133">
        <f t="shared" si="4"/>
        <v>2.3684210526315788</v>
      </c>
      <c r="Y24" s="11"/>
      <c r="Z24" s="24">
        <f t="shared" si="5"/>
        <v>14</v>
      </c>
      <c r="AA24" s="25"/>
      <c r="AB24" s="368">
        <f t="shared" si="6"/>
        <v>434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2</v>
      </c>
      <c r="O25" s="395"/>
      <c r="P25" s="55">
        <f t="shared" si="2"/>
        <v>1.7894736842105263</v>
      </c>
      <c r="Q25" s="53"/>
      <c r="R25" s="395">
        <v>2</v>
      </c>
      <c r="S25" s="395"/>
      <c r="T25" s="56">
        <f t="shared" si="3"/>
        <v>1.7894736842105263</v>
      </c>
      <c r="U25" s="53"/>
      <c r="V25" s="396">
        <v>2</v>
      </c>
      <c r="W25" s="397"/>
      <c r="X25" s="55">
        <f t="shared" si="4"/>
        <v>1.5789473684210527</v>
      </c>
      <c r="Y25" s="57"/>
      <c r="Z25" s="24">
        <f t="shared" si="5"/>
        <v>8</v>
      </c>
      <c r="AA25" s="58"/>
      <c r="AB25" s="368">
        <f t="shared" si="6"/>
        <v>244</v>
      </c>
      <c r="AC25" s="368"/>
      <c r="AD25" s="38"/>
      <c r="AE25" s="27"/>
      <c r="AF25" s="49"/>
      <c r="AG25" s="29"/>
    </row>
    <row r="26" spans="1:35" ht="24.9" customHeight="1" thickBot="1">
      <c r="A26"/>
      <c r="B26" s="236">
        <v>13</v>
      </c>
      <c r="C26" s="327" t="s">
        <v>148</v>
      </c>
      <c r="D26" s="59"/>
      <c r="E26" s="44"/>
      <c r="F26" s="613">
        <v>1</v>
      </c>
      <c r="G26" s="614"/>
      <c r="H26" s="60">
        <f t="shared" si="0"/>
        <v>1</v>
      </c>
      <c r="I26" s="20"/>
      <c r="J26" s="613">
        <v>1</v>
      </c>
      <c r="K26" s="614"/>
      <c r="L26" s="61">
        <f t="shared" si="1"/>
        <v>1</v>
      </c>
      <c r="M26" s="22"/>
      <c r="N26" s="613">
        <v>1</v>
      </c>
      <c r="O26" s="614"/>
      <c r="P26" s="62">
        <f t="shared" si="2"/>
        <v>0.89473684210526316</v>
      </c>
      <c r="Q26" s="20"/>
      <c r="R26" s="623"/>
      <c r="S26" s="624"/>
      <c r="T26" s="333">
        <f t="shared" si="3"/>
        <v>0</v>
      </c>
      <c r="U26" s="20"/>
      <c r="V26" s="613"/>
      <c r="W26" s="614"/>
      <c r="X26" s="62">
        <f t="shared" si="4"/>
        <v>0</v>
      </c>
      <c r="Y26" s="64"/>
      <c r="Z26" s="24">
        <f t="shared" si="5"/>
        <v>3</v>
      </c>
      <c r="AA26" s="65"/>
      <c r="AB26" s="625">
        <f t="shared" si="6"/>
        <v>98</v>
      </c>
      <c r="AC26" s="626"/>
      <c r="AD26" s="38"/>
      <c r="AE26" s="27"/>
      <c r="AF26" s="41"/>
      <c r="AG26" s="66"/>
      <c r="AI26" s="213"/>
    </row>
    <row r="27" spans="1:35" ht="24.9" customHeight="1" thickBot="1">
      <c r="A27"/>
      <c r="B27" s="30">
        <v>14</v>
      </c>
      <c r="C27" s="31" t="s">
        <v>28</v>
      </c>
      <c r="D27" s="32"/>
      <c r="E27" s="33"/>
      <c r="F27" s="380">
        <v>3</v>
      </c>
      <c r="G27" s="381"/>
      <c r="H27" s="34">
        <f t="shared" si="0"/>
        <v>3</v>
      </c>
      <c r="I27" s="20"/>
      <c r="J27" s="381">
        <v>3</v>
      </c>
      <c r="K27" s="381"/>
      <c r="L27" s="35">
        <f t="shared" si="1"/>
        <v>3</v>
      </c>
      <c r="M27" s="22"/>
      <c r="N27" s="381">
        <v>3</v>
      </c>
      <c r="O27" s="381"/>
      <c r="P27" s="36">
        <f t="shared" si="2"/>
        <v>2.6842105263157894</v>
      </c>
      <c r="Q27" s="20"/>
      <c r="R27" s="557">
        <v>3</v>
      </c>
      <c r="S27" s="563"/>
      <c r="T27" s="69">
        <f t="shared" si="3"/>
        <v>2.6842105263157894</v>
      </c>
      <c r="U27" s="20"/>
      <c r="V27" s="381">
        <v>3</v>
      </c>
      <c r="W27" s="381"/>
      <c r="X27" s="69">
        <f t="shared" si="4"/>
        <v>2.3684210526315788</v>
      </c>
      <c r="Y27" s="11"/>
      <c r="Z27" s="24">
        <f t="shared" si="5"/>
        <v>15</v>
      </c>
      <c r="AA27" s="25"/>
      <c r="AB27" s="368">
        <f t="shared" si="6"/>
        <v>468</v>
      </c>
      <c r="AC27" s="368"/>
      <c r="AD27" s="38"/>
      <c r="AE27" s="27"/>
      <c r="AF27" s="2"/>
      <c r="AG27" s="2"/>
    </row>
    <row r="28" spans="1:35" ht="24.9" customHeight="1" thickBot="1">
      <c r="A28"/>
      <c r="B28" s="30">
        <v>15</v>
      </c>
      <c r="C28" s="31" t="s">
        <v>29</v>
      </c>
      <c r="D28" s="32"/>
      <c r="E28" s="33"/>
      <c r="F28" s="380">
        <v>1</v>
      </c>
      <c r="G28" s="381"/>
      <c r="H28" s="34">
        <f t="shared" si="0"/>
        <v>1</v>
      </c>
      <c r="I28" s="20"/>
      <c r="J28" s="381"/>
      <c r="K28" s="381"/>
      <c r="L28" s="35">
        <f t="shared" si="1"/>
        <v>0</v>
      </c>
      <c r="M28" s="22"/>
      <c r="N28" s="381"/>
      <c r="O28" s="381"/>
      <c r="P28" s="36">
        <f t="shared" si="2"/>
        <v>0</v>
      </c>
      <c r="Q28" s="20"/>
      <c r="R28" s="381"/>
      <c r="S28" s="381"/>
      <c r="T28" s="34">
        <f t="shared" si="3"/>
        <v>0</v>
      </c>
      <c r="U28" s="20"/>
      <c r="V28" s="381"/>
      <c r="W28" s="381"/>
      <c r="X28" s="69">
        <f t="shared" si="4"/>
        <v>0</v>
      </c>
      <c r="Y28" s="11"/>
      <c r="Z28" s="24">
        <f t="shared" si="5"/>
        <v>1</v>
      </c>
      <c r="AA28" s="25"/>
      <c r="AB28" s="368">
        <f t="shared" si="6"/>
        <v>34</v>
      </c>
      <c r="AC28" s="368"/>
      <c r="AD28" s="38"/>
      <c r="AE28" s="27"/>
      <c r="AF28" s="2"/>
      <c r="AG28" s="2"/>
      <c r="AH28" s="214"/>
      <c r="AI28" s="214"/>
    </row>
    <row r="29" spans="1:35" ht="24.9" customHeight="1" thickBot="1">
      <c r="A29"/>
      <c r="B29" s="70">
        <v>16</v>
      </c>
      <c r="C29" s="71" t="s">
        <v>30</v>
      </c>
      <c r="D29" s="72"/>
      <c r="E29" s="33"/>
      <c r="F29" s="398">
        <v>1</v>
      </c>
      <c r="G29" s="399"/>
      <c r="H29" s="63">
        <f t="shared" si="0"/>
        <v>1</v>
      </c>
      <c r="I29" s="73"/>
      <c r="J29" s="399">
        <v>1</v>
      </c>
      <c r="K29" s="399"/>
      <c r="L29" s="35">
        <f t="shared" si="1"/>
        <v>1</v>
      </c>
      <c r="M29" s="74"/>
      <c r="N29" s="399">
        <v>1</v>
      </c>
      <c r="O29" s="399"/>
      <c r="P29" s="36">
        <f t="shared" si="2"/>
        <v>0.89473684210526316</v>
      </c>
      <c r="Q29" s="73"/>
      <c r="R29" s="399">
        <v>1</v>
      </c>
      <c r="S29" s="399"/>
      <c r="T29" s="36">
        <f t="shared" si="3"/>
        <v>0.89473684210526316</v>
      </c>
      <c r="U29" s="73"/>
      <c r="V29" s="399">
        <v>1</v>
      </c>
      <c r="W29" s="399"/>
      <c r="X29" s="68">
        <f t="shared" si="4"/>
        <v>0.78947368421052633</v>
      </c>
      <c r="Y29" s="11"/>
      <c r="Z29" s="24">
        <f t="shared" ref="Z29" si="7">SUM(F29+J29+N29+R29+V29)</f>
        <v>5</v>
      </c>
      <c r="AA29" s="25"/>
      <c r="AB29" s="368">
        <f t="shared" si="6"/>
        <v>156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17</v>
      </c>
      <c r="C30" s="643" t="s">
        <v>169</v>
      </c>
      <c r="D30" s="644"/>
      <c r="E30" s="33"/>
      <c r="F30" s="398"/>
      <c r="G30" s="399"/>
      <c r="H30" s="63">
        <f t="shared" si="0"/>
        <v>0</v>
      </c>
      <c r="I30" s="73"/>
      <c r="J30" s="399"/>
      <c r="K30" s="399"/>
      <c r="L30" s="35">
        <f t="shared" si="1"/>
        <v>0</v>
      </c>
      <c r="M30" s="74"/>
      <c r="N30" s="399"/>
      <c r="O30" s="399"/>
      <c r="P30" s="36">
        <f t="shared" si="2"/>
        <v>0</v>
      </c>
      <c r="Q30" s="73"/>
      <c r="R30" s="399">
        <v>1</v>
      </c>
      <c r="S30" s="399"/>
      <c r="T30" s="36">
        <f t="shared" si="3"/>
        <v>0.89473684210526316</v>
      </c>
      <c r="U30" s="73"/>
      <c r="V30" s="399">
        <v>3</v>
      </c>
      <c r="W30" s="399"/>
      <c r="X30" s="68">
        <f t="shared" si="4"/>
        <v>2.3684210526315788</v>
      </c>
      <c r="Y30" s="11"/>
      <c r="Z30" s="24">
        <f t="shared" si="5"/>
        <v>4</v>
      </c>
      <c r="AA30" s="25"/>
      <c r="AB30" s="368">
        <f t="shared" si="6"/>
        <v>114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23</v>
      </c>
      <c r="S31" s="417"/>
      <c r="T31" s="76"/>
      <c r="U31" s="77"/>
      <c r="V31" s="417">
        <f>SUM(V13:W30)</f>
        <v>21</v>
      </c>
      <c r="W31" s="417"/>
      <c r="X31" s="80"/>
      <c r="Y31" s="81"/>
      <c r="Z31" s="82">
        <f>SUM(Z13:Z30)</f>
        <v>115</v>
      </c>
      <c r="AA31" s="83"/>
      <c r="AB31" s="402">
        <f>SUM(AB13:AC30)</f>
        <v>3596</v>
      </c>
      <c r="AC31" s="402"/>
      <c r="AD31" s="38"/>
      <c r="AE31" s="532" t="s">
        <v>31</v>
      </c>
      <c r="AF31" s="533"/>
      <c r="AG31" s="534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67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341" t="s">
        <v>69</v>
      </c>
      <c r="T32" s="278" t="s">
        <v>71</v>
      </c>
      <c r="U32" s="268"/>
      <c r="V32" s="278">
        <v>18</v>
      </c>
      <c r="W32" s="341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535"/>
      <c r="AF32" s="536"/>
      <c r="AG32" s="537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538" t="s">
        <v>33</v>
      </c>
      <c r="AF33" s="539"/>
      <c r="AG33" s="271" t="s">
        <v>34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35</v>
      </c>
      <c r="D35" s="429"/>
      <c r="E35" s="112"/>
      <c r="F35" s="430">
        <v>2</v>
      </c>
      <c r="G35" s="431"/>
      <c r="H35" s="223">
        <f t="shared" ref="H35:H40" si="8">(F35)*(F$10/AE$1)</f>
        <v>2</v>
      </c>
      <c r="I35" s="113"/>
      <c r="J35" s="430">
        <v>2</v>
      </c>
      <c r="K35" s="431"/>
      <c r="L35" s="223">
        <f t="shared" ref="L35:L40" si="9">J35*(J$10/AE$1)</f>
        <v>2</v>
      </c>
      <c r="M35" s="114"/>
      <c r="N35" s="430"/>
      <c r="O35" s="431"/>
      <c r="P35" s="223">
        <f t="shared" ref="P35:P40" si="10">N35*(N$10/AE$1)</f>
        <v>0</v>
      </c>
      <c r="Q35" s="113"/>
      <c r="R35" s="430"/>
      <c r="S35" s="431"/>
      <c r="T35" s="223">
        <f t="shared" ref="T35:T40" si="11">R35*(R$10/AE$1)</f>
        <v>0</v>
      </c>
      <c r="U35" s="113"/>
      <c r="V35" s="548"/>
      <c r="W35" s="549"/>
      <c r="X35" s="224">
        <f t="shared" ref="X35:X38" si="12">V35*(V$10/AE$1)</f>
        <v>0</v>
      </c>
      <c r="Y35" s="96"/>
      <c r="Z35" s="226">
        <f>F35+J35+N35+R35+V35</f>
        <v>4</v>
      </c>
      <c r="AA35" s="96"/>
      <c r="AB35" s="418">
        <f>F35*F$8+J35*J$8+N35*N$8+R35*R$8+V35*V$8</f>
        <v>136</v>
      </c>
      <c r="AC35" s="419"/>
      <c r="AD35" s="115"/>
      <c r="AE35" s="269">
        <f>AB35</f>
        <v>136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36</v>
      </c>
      <c r="D36" s="421"/>
      <c r="E36" s="112"/>
      <c r="F36" s="422">
        <v>1</v>
      </c>
      <c r="G36" s="423"/>
      <c r="H36" s="231">
        <f t="shared" si="8"/>
        <v>1</v>
      </c>
      <c r="I36" s="73"/>
      <c r="J36" s="422">
        <v>2</v>
      </c>
      <c r="K36" s="423"/>
      <c r="L36" s="231">
        <f t="shared" si="9"/>
        <v>2</v>
      </c>
      <c r="M36" s="74"/>
      <c r="N36" s="422"/>
      <c r="O36" s="423"/>
      <c r="P36" s="231">
        <f t="shared" si="10"/>
        <v>0</v>
      </c>
      <c r="Q36" s="73"/>
      <c r="R36" s="422"/>
      <c r="S36" s="423"/>
      <c r="T36" s="232">
        <f t="shared" si="11"/>
        <v>0</v>
      </c>
      <c r="U36" s="73"/>
      <c r="V36" s="381"/>
      <c r="W36" s="385"/>
      <c r="X36" s="225">
        <f t="shared" si="12"/>
        <v>0</v>
      </c>
      <c r="Y36" s="79"/>
      <c r="Z36" s="227">
        <f>F36+J36+N36+R36+V36</f>
        <v>3</v>
      </c>
      <c r="AA36" s="79"/>
      <c r="AB36" s="418">
        <f t="shared" ref="AB36:AB40" si="13">F36*F$8+J36*J$8+N36*N$8+R36*R$8+V36*V$8</f>
        <v>102</v>
      </c>
      <c r="AC36" s="419"/>
      <c r="AD36" s="115"/>
      <c r="AE36" s="228">
        <f t="shared" ref="AE36:AE37" si="14">AB36</f>
        <v>102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37</v>
      </c>
      <c r="D37" s="421"/>
      <c r="E37" s="112"/>
      <c r="F37" s="422">
        <v>2</v>
      </c>
      <c r="G37" s="423"/>
      <c r="H37" s="231">
        <f t="shared" si="8"/>
        <v>2</v>
      </c>
      <c r="I37" s="73"/>
      <c r="J37" s="422">
        <v>1</v>
      </c>
      <c r="K37" s="423"/>
      <c r="L37" s="231">
        <f t="shared" si="9"/>
        <v>1</v>
      </c>
      <c r="M37" s="74"/>
      <c r="N37" s="422">
        <v>1</v>
      </c>
      <c r="O37" s="423"/>
      <c r="P37" s="231">
        <f t="shared" si="10"/>
        <v>0.89473684210526316</v>
      </c>
      <c r="Q37" s="73"/>
      <c r="R37" s="422"/>
      <c r="S37" s="423"/>
      <c r="T37" s="232">
        <f t="shared" si="11"/>
        <v>0</v>
      </c>
      <c r="U37" s="73"/>
      <c r="V37" s="381"/>
      <c r="W37" s="385"/>
      <c r="X37" s="225">
        <f t="shared" si="12"/>
        <v>0</v>
      </c>
      <c r="Y37" s="79"/>
      <c r="Z37" s="227">
        <f>F37+J37+N37+R37+V37</f>
        <v>4</v>
      </c>
      <c r="AA37" s="79"/>
      <c r="AB37" s="418">
        <f t="shared" si="13"/>
        <v>132</v>
      </c>
      <c r="AC37" s="419"/>
      <c r="AD37" s="115"/>
      <c r="AE37" s="228">
        <f t="shared" si="14"/>
        <v>132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38</v>
      </c>
      <c r="D38" s="421"/>
      <c r="E38" s="112"/>
      <c r="F38" s="434"/>
      <c r="G38" s="435"/>
      <c r="H38" s="233">
        <f t="shared" si="8"/>
        <v>0</v>
      </c>
      <c r="I38" s="73"/>
      <c r="J38" s="440"/>
      <c r="K38" s="441"/>
      <c r="L38" s="231">
        <f t="shared" si="9"/>
        <v>0</v>
      </c>
      <c r="M38" s="74"/>
      <c r="N38" s="440">
        <v>1</v>
      </c>
      <c r="O38" s="441"/>
      <c r="P38" s="231">
        <f t="shared" si="10"/>
        <v>0.89473684210526316</v>
      </c>
      <c r="Q38" s="73"/>
      <c r="R38" s="440">
        <v>2</v>
      </c>
      <c r="S38" s="441"/>
      <c r="T38" s="231">
        <f t="shared" si="11"/>
        <v>1.7894736842105263</v>
      </c>
      <c r="U38" s="73"/>
      <c r="V38" s="234"/>
      <c r="W38" s="235"/>
      <c r="X38" s="225">
        <f t="shared" si="12"/>
        <v>0</v>
      </c>
      <c r="Y38" s="79"/>
      <c r="Z38" s="227">
        <f>F38+J38+N38+R38+V38/2</f>
        <v>3</v>
      </c>
      <c r="AA38" s="79"/>
      <c r="AB38" s="418">
        <f t="shared" si="13"/>
        <v>90</v>
      </c>
      <c r="AC38" s="419"/>
      <c r="AD38" s="115"/>
      <c r="AE38" s="229"/>
      <c r="AF38" s="2"/>
      <c r="AG38" s="230">
        <f>AB38</f>
        <v>90</v>
      </c>
      <c r="AH38" s="208"/>
      <c r="AI38" s="208"/>
    </row>
    <row r="39" spans="1:35" ht="24.9" customHeight="1">
      <c r="A39" s="116"/>
      <c r="B39" s="236">
        <v>21</v>
      </c>
      <c r="C39" s="420" t="s">
        <v>39</v>
      </c>
      <c r="D39" s="421"/>
      <c r="E39" s="112"/>
      <c r="F39" s="434"/>
      <c r="G39" s="435"/>
      <c r="H39" s="233">
        <f t="shared" si="8"/>
        <v>0</v>
      </c>
      <c r="I39" s="73"/>
      <c r="J39" s="440"/>
      <c r="K39" s="441"/>
      <c r="L39" s="231">
        <f t="shared" si="9"/>
        <v>0</v>
      </c>
      <c r="M39" s="74"/>
      <c r="N39" s="440">
        <v>1</v>
      </c>
      <c r="O39" s="441"/>
      <c r="P39" s="231">
        <f t="shared" si="10"/>
        <v>0.89473684210526316</v>
      </c>
      <c r="Q39" s="73"/>
      <c r="R39" s="440">
        <v>2</v>
      </c>
      <c r="S39" s="441"/>
      <c r="T39" s="231">
        <f t="shared" si="11"/>
        <v>1.7894736842105263</v>
      </c>
      <c r="U39" s="73"/>
      <c r="V39" s="577"/>
      <c r="W39" s="578"/>
      <c r="X39" s="225"/>
      <c r="Y39" s="79"/>
      <c r="Z39" s="227">
        <f>F39+J39+N39+R39+V39/2</f>
        <v>3</v>
      </c>
      <c r="AA39" s="79"/>
      <c r="AB39" s="418">
        <f t="shared" si="13"/>
        <v>90</v>
      </c>
      <c r="AC39" s="419"/>
      <c r="AD39" s="115"/>
      <c r="AE39" s="229"/>
      <c r="AF39" s="2"/>
      <c r="AG39" s="230">
        <f t="shared" ref="AG39:AG40" si="15">AB39</f>
        <v>90</v>
      </c>
      <c r="AH39" s="208"/>
      <c r="AI39" s="208"/>
    </row>
    <row r="40" spans="1:35" ht="24.9" customHeight="1">
      <c r="A40" s="116"/>
      <c r="B40" s="70">
        <v>22</v>
      </c>
      <c r="C40" s="420" t="s">
        <v>40</v>
      </c>
      <c r="D40" s="421"/>
      <c r="E40" s="117"/>
      <c r="F40" s="434"/>
      <c r="G40" s="435"/>
      <c r="H40" s="233">
        <f t="shared" si="8"/>
        <v>0</v>
      </c>
      <c r="I40" s="73"/>
      <c r="J40" s="422"/>
      <c r="K40" s="423"/>
      <c r="L40" s="231">
        <f t="shared" si="9"/>
        <v>0</v>
      </c>
      <c r="M40" s="74"/>
      <c r="N40" s="561">
        <v>1</v>
      </c>
      <c r="O40" s="562"/>
      <c r="P40" s="231">
        <f t="shared" si="10"/>
        <v>0.89473684210526316</v>
      </c>
      <c r="Q40" s="73"/>
      <c r="R40" s="440">
        <v>1</v>
      </c>
      <c r="S40" s="441"/>
      <c r="T40" s="231">
        <f t="shared" si="11"/>
        <v>0.89473684210526316</v>
      </c>
      <c r="U40" s="73"/>
      <c r="V40" s="399"/>
      <c r="W40" s="576"/>
      <c r="X40" s="225">
        <f>V40*(V$10/AE$1)</f>
        <v>0</v>
      </c>
      <c r="Y40" s="79"/>
      <c r="Z40" s="238">
        <f>F40+J40+N40+R40+V40</f>
        <v>2</v>
      </c>
      <c r="AA40" s="79"/>
      <c r="AB40" s="418">
        <f t="shared" si="13"/>
        <v>60</v>
      </c>
      <c r="AC40" s="419"/>
      <c r="AD40" s="115"/>
      <c r="AE40" s="229"/>
      <c r="AF40" s="2"/>
      <c r="AG40" s="230">
        <f t="shared" si="15"/>
        <v>60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285">
        <f>SUM(F35:F40)</f>
        <v>5</v>
      </c>
      <c r="G41" s="286"/>
      <c r="H41" s="119"/>
      <c r="I41" s="77"/>
      <c r="J41" s="285">
        <f>SUM(J35:J40)</f>
        <v>5</v>
      </c>
      <c r="K41" s="286"/>
      <c r="L41" s="119"/>
      <c r="M41" s="79"/>
      <c r="N41" s="285">
        <f>SUM(N35:N40)</f>
        <v>4</v>
      </c>
      <c r="O41" s="286"/>
      <c r="P41" s="120"/>
      <c r="Q41" s="79"/>
      <c r="R41" s="285">
        <f>SUM(R35:R40)</f>
        <v>5</v>
      </c>
      <c r="S41" s="286"/>
      <c r="T41" s="78"/>
      <c r="U41" s="79"/>
      <c r="V41" s="285">
        <f ca="1">SUM(V35:W41)</f>
        <v>0</v>
      </c>
      <c r="W41" s="286"/>
      <c r="X41" s="78"/>
      <c r="Y41" s="79"/>
      <c r="Z41" s="284">
        <f>SUM(Z35:Z40)</f>
        <v>19</v>
      </c>
      <c r="AA41" s="79"/>
      <c r="AB41" s="402">
        <f>SUM(AB35:AC40)</f>
        <v>610</v>
      </c>
      <c r="AC41" s="454"/>
      <c r="AD41" s="115"/>
      <c r="AE41" s="121">
        <f>SUM(AE35:AE40)</f>
        <v>370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55</v>
      </c>
      <c r="D44" s="527"/>
      <c r="E44" s="129"/>
      <c r="F44" s="528">
        <v>3</v>
      </c>
      <c r="G44" s="529"/>
      <c r="H44" s="240">
        <f t="shared" ref="H44:H49" si="16">(F44)*(F$10/AE$1)</f>
        <v>3</v>
      </c>
      <c r="I44" s="73"/>
      <c r="J44" s="528">
        <v>3</v>
      </c>
      <c r="K44" s="529"/>
      <c r="L44" s="240">
        <f t="shared" ref="L44:L49" si="17">J44*(J$10/AE$1)</f>
        <v>3</v>
      </c>
      <c r="M44" s="84"/>
      <c r="N44" s="528"/>
      <c r="O44" s="529"/>
      <c r="P44" s="241">
        <f t="shared" ref="P44:P49" si="18">N44*(N$10/AE$1)</f>
        <v>0</v>
      </c>
      <c r="Q44" s="84"/>
      <c r="R44" s="528"/>
      <c r="S44" s="529"/>
      <c r="T44" s="130">
        <f t="shared" ref="T44:T49" si="19">R44*(R$10/AE$1)</f>
        <v>0</v>
      </c>
      <c r="U44" s="84"/>
      <c r="V44" s="525"/>
      <c r="W44" s="525"/>
      <c r="X44" s="131">
        <f t="shared" ref="X44:X49" si="20">V44*(V$10/AE$1)</f>
        <v>0</v>
      </c>
      <c r="Y44" s="84"/>
      <c r="Z44" s="242">
        <f>F44+J44+N44+R44+V44</f>
        <v>6</v>
      </c>
      <c r="AA44" s="79"/>
      <c r="AB44" s="418">
        <f>F44*F$8+J44*J$8+N44*N$8+R44*R$8+V44*V$8</f>
        <v>204</v>
      </c>
      <c r="AC44" s="419"/>
      <c r="AD44" s="115"/>
      <c r="AE44" s="243">
        <f>AB44</f>
        <v>204</v>
      </c>
      <c r="AF44" s="2"/>
      <c r="AG44" s="245"/>
      <c r="AH44" s="208"/>
      <c r="AI44" s="208"/>
    </row>
    <row r="45" spans="1:35" ht="24.9" customHeight="1">
      <c r="A45"/>
      <c r="B45" s="250">
        <v>24</v>
      </c>
      <c r="C45" s="259" t="s">
        <v>56</v>
      </c>
      <c r="D45" s="260"/>
      <c r="E45" s="129"/>
      <c r="F45" s="467"/>
      <c r="G45" s="468"/>
      <c r="H45" s="251">
        <f t="shared" si="16"/>
        <v>0</v>
      </c>
      <c r="I45" s="73"/>
      <c r="J45" s="467">
        <v>2</v>
      </c>
      <c r="K45" s="468"/>
      <c r="L45" s="252">
        <f t="shared" si="17"/>
        <v>2</v>
      </c>
      <c r="M45" s="84"/>
      <c r="N45" s="467">
        <v>4</v>
      </c>
      <c r="O45" s="468"/>
      <c r="P45" s="249">
        <f t="shared" si="18"/>
        <v>3.5789473684210527</v>
      </c>
      <c r="Q45" s="84"/>
      <c r="R45" s="467"/>
      <c r="S45" s="468"/>
      <c r="T45" s="249">
        <f t="shared" si="19"/>
        <v>0</v>
      </c>
      <c r="U45" s="84"/>
      <c r="V45" s="391"/>
      <c r="W45" s="391"/>
      <c r="X45" s="132">
        <f t="shared" si="20"/>
        <v>0</v>
      </c>
      <c r="Y45" s="84"/>
      <c r="Z45" s="48">
        <f>J45+N45+R45+V45</f>
        <v>6</v>
      </c>
      <c r="AA45" s="79"/>
      <c r="AB45" s="418">
        <f t="shared" ref="AB45:AB49" si="21">F45*F$8+J45*J$8+N45*N$8+R45*R$8+V45*V$8</f>
        <v>188</v>
      </c>
      <c r="AC45" s="419"/>
      <c r="AD45" s="115"/>
      <c r="AE45" s="253">
        <f t="shared" ref="AE45:AE46" si="22">AB45</f>
        <v>188</v>
      </c>
      <c r="AF45" s="2"/>
      <c r="AG45" s="254"/>
      <c r="AH45" s="208"/>
      <c r="AI45" s="208"/>
    </row>
    <row r="46" spans="1:35" ht="24.9" customHeight="1">
      <c r="A46"/>
      <c r="B46" s="255">
        <v>25</v>
      </c>
      <c r="C46" s="259" t="s">
        <v>57</v>
      </c>
      <c r="D46" s="260"/>
      <c r="E46" s="129"/>
      <c r="F46" s="467">
        <v>3</v>
      </c>
      <c r="G46" s="468"/>
      <c r="H46" s="247">
        <f t="shared" si="16"/>
        <v>3</v>
      </c>
      <c r="I46" s="73"/>
      <c r="J46" s="467">
        <v>3</v>
      </c>
      <c r="K46" s="468"/>
      <c r="L46" s="248">
        <f t="shared" si="17"/>
        <v>3</v>
      </c>
      <c r="M46" s="74"/>
      <c r="N46" s="422"/>
      <c r="O46" s="423"/>
      <c r="P46" s="47">
        <f t="shared" si="18"/>
        <v>0</v>
      </c>
      <c r="Q46" s="73"/>
      <c r="R46" s="422"/>
      <c r="S46" s="423"/>
      <c r="T46" s="47">
        <f t="shared" si="19"/>
        <v>0</v>
      </c>
      <c r="U46" s="73"/>
      <c r="V46" s="391"/>
      <c r="W46" s="391"/>
      <c r="X46" s="133">
        <f t="shared" si="20"/>
        <v>0</v>
      </c>
      <c r="Y46" s="134"/>
      <c r="Z46" s="37">
        <f>F46+J46+N46+R46+V46</f>
        <v>6</v>
      </c>
      <c r="AA46" s="135"/>
      <c r="AB46" s="418">
        <f t="shared" si="21"/>
        <v>204</v>
      </c>
      <c r="AC46" s="419"/>
      <c r="AD46" s="115"/>
      <c r="AE46" s="244">
        <f t="shared" si="22"/>
        <v>204</v>
      </c>
      <c r="AF46" s="2"/>
      <c r="AG46" s="246"/>
      <c r="AH46" s="208"/>
      <c r="AI46" s="208"/>
    </row>
    <row r="47" spans="1:35" ht="24.9" customHeight="1">
      <c r="A47"/>
      <c r="B47" s="256">
        <v>26</v>
      </c>
      <c r="C47" s="261" t="s">
        <v>58</v>
      </c>
      <c r="D47" s="262"/>
      <c r="E47" s="136"/>
      <c r="F47" s="571"/>
      <c r="G47" s="572"/>
      <c r="H47" s="137">
        <f t="shared" si="16"/>
        <v>0</v>
      </c>
      <c r="I47" s="20"/>
      <c r="J47" s="573"/>
      <c r="K47" s="574"/>
      <c r="L47" s="137">
        <f t="shared" si="17"/>
        <v>0</v>
      </c>
      <c r="M47" s="22"/>
      <c r="N47" s="546">
        <v>2</v>
      </c>
      <c r="O47" s="547"/>
      <c r="P47" s="47">
        <f t="shared" si="18"/>
        <v>1.7894736842105263</v>
      </c>
      <c r="Q47" s="20"/>
      <c r="R47" s="546">
        <v>4</v>
      </c>
      <c r="S47" s="547"/>
      <c r="T47" s="47">
        <f t="shared" si="19"/>
        <v>3.5789473684210527</v>
      </c>
      <c r="U47" s="20"/>
      <c r="V47" s="263"/>
      <c r="W47" s="264"/>
      <c r="X47" s="47">
        <f t="shared" si="20"/>
        <v>0</v>
      </c>
      <c r="Y47" s="134"/>
      <c r="Z47" s="37">
        <v>6</v>
      </c>
      <c r="AA47" s="135"/>
      <c r="AB47" s="418">
        <f t="shared" si="21"/>
        <v>180</v>
      </c>
      <c r="AC47" s="419"/>
      <c r="AD47" s="115"/>
      <c r="AE47" s="244"/>
      <c r="AF47" s="2"/>
      <c r="AG47" s="257">
        <f>AB47</f>
        <v>180</v>
      </c>
      <c r="AH47" s="208"/>
      <c r="AI47" s="208"/>
    </row>
    <row r="48" spans="1:35" ht="24.9" customHeight="1">
      <c r="A48"/>
      <c r="B48" s="255">
        <v>27</v>
      </c>
      <c r="C48" s="261" t="s">
        <v>59</v>
      </c>
      <c r="D48" s="262"/>
      <c r="E48" s="136"/>
      <c r="F48" s="575"/>
      <c r="G48" s="391"/>
      <c r="H48" s="137">
        <f t="shared" si="16"/>
        <v>0</v>
      </c>
      <c r="I48" s="20"/>
      <c r="J48" s="575"/>
      <c r="K48" s="391"/>
      <c r="L48" s="137">
        <f t="shared" si="17"/>
        <v>0</v>
      </c>
      <c r="M48" s="22"/>
      <c r="N48" s="546">
        <v>2</v>
      </c>
      <c r="O48" s="547"/>
      <c r="P48" s="47">
        <f t="shared" si="18"/>
        <v>1.7894736842105263</v>
      </c>
      <c r="Q48" s="20"/>
      <c r="R48" s="546">
        <v>4</v>
      </c>
      <c r="S48" s="547"/>
      <c r="T48" s="47">
        <f t="shared" si="19"/>
        <v>3.5789473684210527</v>
      </c>
      <c r="U48" s="20"/>
      <c r="V48" s="263"/>
      <c r="W48" s="264"/>
      <c r="X48" s="47">
        <f t="shared" si="20"/>
        <v>0</v>
      </c>
      <c r="Y48" s="134"/>
      <c r="Z48" s="37">
        <v>6</v>
      </c>
      <c r="AA48" s="135"/>
      <c r="AB48" s="418">
        <f t="shared" si="21"/>
        <v>180</v>
      </c>
      <c r="AC48" s="419"/>
      <c r="AD48" s="115"/>
      <c r="AE48" s="244"/>
      <c r="AF48" s="2"/>
      <c r="AG48" s="257">
        <f t="shared" ref="AG48:AG49" si="23">AB48</f>
        <v>180</v>
      </c>
      <c r="AH48" s="208"/>
      <c r="AI48" s="208"/>
    </row>
    <row r="49" spans="1:35" ht="24.9" customHeight="1">
      <c r="A49"/>
      <c r="B49" s="258">
        <v>28</v>
      </c>
      <c r="C49" s="476" t="s">
        <v>172</v>
      </c>
      <c r="D49" s="477"/>
      <c r="E49" s="136"/>
      <c r="F49" s="478"/>
      <c r="G49" s="479"/>
      <c r="H49" s="137">
        <f t="shared" si="16"/>
        <v>0</v>
      </c>
      <c r="I49" s="20"/>
      <c r="J49" s="478"/>
      <c r="K49" s="479"/>
      <c r="L49" s="137">
        <f t="shared" si="17"/>
        <v>0</v>
      </c>
      <c r="M49" s="22"/>
      <c r="N49" s="422"/>
      <c r="O49" s="423"/>
      <c r="P49" s="47">
        <f t="shared" si="18"/>
        <v>0</v>
      </c>
      <c r="Q49" s="20"/>
      <c r="R49" s="422"/>
      <c r="S49" s="423"/>
      <c r="T49" s="45">
        <f t="shared" si="19"/>
        <v>0</v>
      </c>
      <c r="U49" s="20"/>
      <c r="V49" s="265">
        <v>7</v>
      </c>
      <c r="W49" s="266"/>
      <c r="X49" s="249">
        <f t="shared" si="20"/>
        <v>5.5263157894736841</v>
      </c>
      <c r="Y49" s="134"/>
      <c r="Z49" s="37">
        <v>7</v>
      </c>
      <c r="AA49" s="135"/>
      <c r="AB49" s="418">
        <f t="shared" si="21"/>
        <v>196</v>
      </c>
      <c r="AC49" s="419"/>
      <c r="AD49" s="115"/>
      <c r="AE49" s="473"/>
      <c r="AF49" s="474"/>
      <c r="AG49" s="475">
        <f t="shared" si="23"/>
        <v>196</v>
      </c>
      <c r="AH49" s="208"/>
      <c r="AI49" s="208"/>
    </row>
    <row r="50" spans="1:35" ht="24.9" customHeight="1">
      <c r="A50"/>
      <c r="B50" s="450" t="s">
        <v>43</v>
      </c>
      <c r="C50" s="450"/>
      <c r="D50" s="451"/>
      <c r="E50" s="118"/>
      <c r="F50" s="416">
        <f>SUM(F44:G49)</f>
        <v>6</v>
      </c>
      <c r="G50" s="417"/>
      <c r="H50" s="76"/>
      <c r="I50" s="77"/>
      <c r="J50" s="417">
        <f>SUM(J44:K49)</f>
        <v>8</v>
      </c>
      <c r="K50" s="417"/>
      <c r="L50" s="78"/>
      <c r="M50" s="79"/>
      <c r="N50" s="417">
        <f>SUM(N44:O49)</f>
        <v>8</v>
      </c>
      <c r="O50" s="417"/>
      <c r="P50" s="78"/>
      <c r="Q50" s="79"/>
      <c r="R50" s="417">
        <f>SUM(R44:S49)</f>
        <v>8</v>
      </c>
      <c r="S50" s="417"/>
      <c r="T50" s="78"/>
      <c r="U50" s="79"/>
      <c r="V50" s="452">
        <v>7</v>
      </c>
      <c r="W50" s="453"/>
      <c r="X50" s="78"/>
      <c r="Y50" s="94"/>
      <c r="Z50" s="82">
        <f>SUM(Z44:Z49)</f>
        <v>37</v>
      </c>
      <c r="AA50" s="93"/>
      <c r="AB50" s="402">
        <f>SUM(AB44:AC49)</f>
        <v>1152</v>
      </c>
      <c r="AC50" s="454"/>
      <c r="AD50" s="115"/>
      <c r="AE50" s="121">
        <f>SUM(AE44:AE49)</f>
        <v>596</v>
      </c>
      <c r="AF50" s="122"/>
      <c r="AG50" s="123">
        <f>SUM(AG47:AG48)</f>
        <v>360</v>
      </c>
      <c r="AH50" s="208"/>
      <c r="AI50" s="208"/>
    </row>
    <row r="51" spans="1:35" ht="18">
      <c r="A51"/>
      <c r="B51" s="138"/>
      <c r="C51" s="138"/>
      <c r="D51" s="138"/>
      <c r="E51" s="125"/>
      <c r="F51" s="139">
        <f>F41+F50</f>
        <v>11</v>
      </c>
      <c r="G51" s="139"/>
      <c r="H51" s="140"/>
      <c r="I51" s="140"/>
      <c r="J51" s="139">
        <f>J41+J50</f>
        <v>13</v>
      </c>
      <c r="K51" s="139"/>
      <c r="L51" s="140"/>
      <c r="M51" s="140"/>
      <c r="N51" s="139">
        <f>N41+N50</f>
        <v>12</v>
      </c>
      <c r="O51" s="139"/>
      <c r="P51" s="140"/>
      <c r="Q51" s="140"/>
      <c r="R51" s="139">
        <f>R41+R50</f>
        <v>13</v>
      </c>
      <c r="S51" s="139"/>
      <c r="T51" s="140"/>
      <c r="U51" s="140"/>
      <c r="V51" s="139" t="e">
        <f ca="1">V41+V50</f>
        <v>#REF!</v>
      </c>
      <c r="W51" s="139"/>
      <c r="X51" s="140"/>
      <c r="Y51" s="140"/>
      <c r="Z51" s="139" t="e">
        <f ca="1">SUM(F51:X51)</f>
        <v>#REF!</v>
      </c>
      <c r="AA51" s="79"/>
      <c r="AB51" s="141"/>
      <c r="AC51" s="141"/>
      <c r="AD51" s="115"/>
      <c r="AE51" s="2"/>
      <c r="AF51" s="2"/>
      <c r="AG51" s="142"/>
      <c r="AH51" s="208"/>
      <c r="AI51" s="208"/>
    </row>
    <row r="52" spans="1:35" ht="19.5" customHeight="1" thickBot="1">
      <c r="A52"/>
      <c r="B52" s="489" t="s">
        <v>44</v>
      </c>
      <c r="C52" s="489"/>
      <c r="D52" s="490"/>
      <c r="E52" s="143"/>
      <c r="F52" s="491">
        <f>F50+F41</f>
        <v>11</v>
      </c>
      <c r="G52" s="492"/>
      <c r="H52" s="93"/>
      <c r="I52" s="79"/>
      <c r="J52" s="492">
        <f>J50+J41</f>
        <v>13</v>
      </c>
      <c r="K52" s="492"/>
      <c r="L52" s="93"/>
      <c r="M52" s="79"/>
      <c r="N52" s="492">
        <f>N50+N41</f>
        <v>12</v>
      </c>
      <c r="O52" s="492"/>
      <c r="P52" s="93"/>
      <c r="Q52" s="79"/>
      <c r="R52" s="492">
        <f>R50+R41</f>
        <v>13</v>
      </c>
      <c r="S52" s="492"/>
      <c r="T52" s="93"/>
      <c r="U52" s="79"/>
      <c r="V52" s="492">
        <f>V50</f>
        <v>7</v>
      </c>
      <c r="W52" s="492"/>
      <c r="X52" s="93"/>
      <c r="Y52" s="94"/>
      <c r="Z52" s="95">
        <f>Z50+Z41</f>
        <v>56</v>
      </c>
      <c r="AA52" s="93"/>
      <c r="AB52" s="486">
        <f>AB41+AB50</f>
        <v>1762</v>
      </c>
      <c r="AC52" s="487"/>
      <c r="AD52" s="115"/>
      <c r="AE52" s="144">
        <f>AE41+AE50</f>
        <v>966</v>
      </c>
      <c r="AF52" s="145"/>
      <c r="AG52" s="146">
        <f>AG41+AG50</f>
        <v>600</v>
      </c>
      <c r="AH52" s="208"/>
      <c r="AI52" s="208"/>
    </row>
    <row r="53" spans="1:35" ht="15" customHeight="1">
      <c r="A53"/>
      <c r="B53" s="84"/>
      <c r="C53" s="488"/>
      <c r="D53" s="488"/>
      <c r="E53" s="147"/>
      <c r="F53" s="411">
        <v>11</v>
      </c>
      <c r="G53" s="411"/>
      <c r="H53" s="125"/>
      <c r="I53" s="125"/>
      <c r="J53" s="411">
        <v>13</v>
      </c>
      <c r="K53" s="411"/>
      <c r="L53" s="125"/>
      <c r="M53" s="125"/>
      <c r="N53" s="411">
        <v>12</v>
      </c>
      <c r="O53" s="411"/>
      <c r="P53" s="125"/>
      <c r="Q53" s="125"/>
      <c r="R53" s="411">
        <v>13</v>
      </c>
      <c r="S53" s="411"/>
      <c r="T53" s="125"/>
      <c r="U53" s="125"/>
      <c r="V53" s="411">
        <v>7</v>
      </c>
      <c r="W53" s="411"/>
      <c r="X53" s="79"/>
      <c r="Y53" s="79"/>
      <c r="Z53" s="148">
        <f>SUM(F53:W53)</f>
        <v>56</v>
      </c>
      <c r="AA53" s="79"/>
      <c r="AB53" s="88"/>
      <c r="AC53" s="88"/>
      <c r="AD53" s="89"/>
      <c r="AE53" s="149">
        <v>750</v>
      </c>
      <c r="AF53" s="2"/>
      <c r="AG53" s="149">
        <v>540</v>
      </c>
      <c r="AH53" s="208"/>
      <c r="AI53" s="208"/>
    </row>
    <row r="54" spans="1:35" ht="18">
      <c r="A54"/>
      <c r="B54" s="150"/>
      <c r="C54" s="150"/>
      <c r="D54" s="151" t="s">
        <v>45</v>
      </c>
      <c r="E54" s="152"/>
      <c r="F54" s="482">
        <v>8</v>
      </c>
      <c r="G54" s="482"/>
      <c r="H54" s="153"/>
      <c r="I54" s="153"/>
      <c r="J54" s="482">
        <v>11</v>
      </c>
      <c r="K54" s="482"/>
      <c r="L54" s="153"/>
      <c r="M54" s="153"/>
      <c r="N54" s="482">
        <v>13</v>
      </c>
      <c r="O54" s="482"/>
      <c r="P54" s="153"/>
      <c r="Q54" s="153"/>
      <c r="R54" s="482">
        <v>12</v>
      </c>
      <c r="S54" s="482"/>
      <c r="T54" s="153"/>
      <c r="U54" s="153"/>
      <c r="V54" s="482">
        <v>7</v>
      </c>
      <c r="W54" s="482"/>
      <c r="X54" s="153"/>
      <c r="Y54" s="153"/>
      <c r="Z54" s="154">
        <f>SUM(F54:W54)</f>
        <v>51</v>
      </c>
      <c r="AA54" s="79"/>
      <c r="AB54" s="155"/>
      <c r="AC54" s="155"/>
      <c r="AD54" s="89"/>
      <c r="AE54" s="483">
        <f>AE52+AG52</f>
        <v>1566</v>
      </c>
      <c r="AF54" s="484"/>
      <c r="AG54" s="485"/>
      <c r="AH54" s="208"/>
      <c r="AI54" s="208"/>
    </row>
    <row r="55" spans="1:35" ht="16.5" customHeight="1">
      <c r="A55"/>
      <c r="B55" s="499" t="s">
        <v>46</v>
      </c>
      <c r="C55" s="499"/>
      <c r="D55" s="500"/>
      <c r="E55" s="143"/>
      <c r="F55" s="501">
        <f>F52+F31</f>
        <v>35</v>
      </c>
      <c r="G55" s="502"/>
      <c r="H55" s="156"/>
      <c r="I55" s="157"/>
      <c r="J55" s="502">
        <f>J52+J31</f>
        <v>36</v>
      </c>
      <c r="K55" s="502"/>
      <c r="L55" s="158"/>
      <c r="M55" s="157"/>
      <c r="N55" s="502">
        <f>N52+N31</f>
        <v>36</v>
      </c>
      <c r="O55" s="502"/>
      <c r="P55" s="156"/>
      <c r="Q55" s="157"/>
      <c r="R55" s="502">
        <f>R52+R31</f>
        <v>36</v>
      </c>
      <c r="S55" s="502"/>
      <c r="T55" s="156"/>
      <c r="U55" s="157"/>
      <c r="V55" s="502">
        <f>V52+V31</f>
        <v>28</v>
      </c>
      <c r="W55" s="502"/>
      <c r="X55" s="156"/>
      <c r="Y55" s="159"/>
      <c r="Z55" s="160">
        <f>Z52+Z31</f>
        <v>171</v>
      </c>
      <c r="AA55" s="156"/>
      <c r="AB55" s="493">
        <f>AB52+AB31</f>
        <v>5358</v>
      </c>
      <c r="AC55" s="493"/>
      <c r="AD55" s="161"/>
      <c r="AE55" s="494">
        <f>AE53+AG53</f>
        <v>1290</v>
      </c>
      <c r="AF55" s="495"/>
      <c r="AG55" s="496"/>
      <c r="AH55" s="208"/>
      <c r="AI55" s="208"/>
    </row>
    <row r="56" spans="1:35" ht="16.5" customHeight="1">
      <c r="A56"/>
      <c r="B56" s="570" t="s">
        <v>47</v>
      </c>
      <c r="C56" s="570"/>
      <c r="D56" s="570"/>
      <c r="E56" s="162"/>
      <c r="F56" s="497">
        <v>35</v>
      </c>
      <c r="G56" s="497"/>
      <c r="H56" s="163"/>
      <c r="I56" s="163"/>
      <c r="J56" s="497">
        <v>36</v>
      </c>
      <c r="K56" s="497"/>
      <c r="L56" s="163"/>
      <c r="M56" s="163"/>
      <c r="N56" s="497">
        <v>36</v>
      </c>
      <c r="O56" s="497"/>
      <c r="P56" s="163"/>
      <c r="Q56" s="163"/>
      <c r="R56" s="497">
        <v>35</v>
      </c>
      <c r="S56" s="497"/>
      <c r="T56" s="163"/>
      <c r="U56" s="163"/>
      <c r="V56" s="497">
        <v>29</v>
      </c>
      <c r="W56" s="497"/>
      <c r="X56" s="163"/>
      <c r="Y56" s="164"/>
      <c r="Z56" s="165">
        <f>SUM(F56:V56)</f>
        <v>171</v>
      </c>
      <c r="AA56" s="166"/>
      <c r="AB56" s="498"/>
      <c r="AC56" s="498"/>
      <c r="AD56" s="167"/>
      <c r="AE56" s="168"/>
      <c r="AF56" s="169"/>
      <c r="AG56" s="170"/>
      <c r="AH56" s="208"/>
      <c r="AI56" s="208"/>
    </row>
    <row r="57" spans="1:35" ht="16.5" customHeight="1">
      <c r="A57"/>
      <c r="B57" s="171"/>
      <c r="C57" s="171"/>
      <c r="D57" s="171"/>
      <c r="E57" s="171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86"/>
      <c r="Z57" s="148"/>
      <c r="AA57" s="125"/>
      <c r="AB57" s="167"/>
      <c r="AC57" s="167"/>
      <c r="AD57" s="167"/>
      <c r="AE57" s="66"/>
      <c r="AF57" s="66"/>
      <c r="AG57" s="66"/>
      <c r="AH57" s="208"/>
      <c r="AI57" s="208"/>
    </row>
    <row r="58" spans="1:35" ht="15.75" customHeight="1">
      <c r="A58"/>
      <c r="B58" s="512" t="s">
        <v>48</v>
      </c>
      <c r="C58" s="512"/>
      <c r="D58" s="172"/>
      <c r="E58" s="33"/>
      <c r="F58" s="513">
        <v>2</v>
      </c>
      <c r="G58" s="514"/>
      <c r="H58" s="173">
        <v>2</v>
      </c>
      <c r="I58" s="134"/>
      <c r="J58" s="514">
        <v>2</v>
      </c>
      <c r="K58" s="514"/>
      <c r="L58" s="173">
        <v>2</v>
      </c>
      <c r="M58" s="134"/>
      <c r="N58" s="514">
        <v>2</v>
      </c>
      <c r="O58" s="514"/>
      <c r="P58" s="173">
        <v>1.79</v>
      </c>
      <c r="Q58" s="174"/>
      <c r="R58" s="514">
        <v>2</v>
      </c>
      <c r="S58" s="514"/>
      <c r="T58" s="173">
        <v>2</v>
      </c>
      <c r="U58" s="175"/>
      <c r="V58" s="514">
        <v>2</v>
      </c>
      <c r="W58" s="514"/>
      <c r="X58" s="176">
        <f>(V58)*(V$10/AE$1)</f>
        <v>1.5789473684210527</v>
      </c>
      <c r="Y58" s="11"/>
      <c r="Z58" s="177">
        <v>10</v>
      </c>
      <c r="AA58" s="25"/>
      <c r="AB58" s="503">
        <v>300</v>
      </c>
      <c r="AC58" s="503"/>
      <c r="AD58" s="38"/>
      <c r="AE58" s="178"/>
      <c r="AF58" s="179"/>
      <c r="AG58" s="180"/>
      <c r="AH58" s="208"/>
      <c r="AI58" s="208"/>
    </row>
    <row r="59" spans="1:35" ht="19.5" customHeight="1">
      <c r="A59"/>
      <c r="B59" s="504" t="s">
        <v>49</v>
      </c>
      <c r="C59" s="504"/>
      <c r="D59" s="505"/>
      <c r="E59" s="181"/>
      <c r="F59" s="506" t="s">
        <v>50</v>
      </c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11"/>
      <c r="Z59" s="11"/>
      <c r="AA59" s="25"/>
      <c r="AB59" s="508">
        <v>10</v>
      </c>
      <c r="AC59" s="508"/>
      <c r="AD59" s="38"/>
      <c r="AE59" s="178"/>
      <c r="AF59" s="179"/>
      <c r="AG59" s="180"/>
      <c r="AH59" s="208"/>
      <c r="AI59" s="208"/>
    </row>
    <row r="60" spans="1:35" ht="17.399999999999999">
      <c r="A60"/>
      <c r="B60" s="509" t="s">
        <v>51</v>
      </c>
      <c r="C60" s="509"/>
      <c r="D60" s="72"/>
      <c r="E60" s="33"/>
      <c r="F60" s="510">
        <v>0.5</v>
      </c>
      <c r="G60" s="511"/>
      <c r="H60" s="182"/>
      <c r="I60" s="134"/>
      <c r="J60" s="511">
        <v>0.5</v>
      </c>
      <c r="K60" s="511"/>
      <c r="L60" s="182"/>
      <c r="M60" s="134"/>
      <c r="N60" s="511">
        <v>0.5</v>
      </c>
      <c r="O60" s="511"/>
      <c r="P60" s="182"/>
      <c r="Q60" s="134"/>
      <c r="R60" s="511"/>
      <c r="S60" s="511"/>
      <c r="T60" s="182"/>
      <c r="U60" s="134"/>
      <c r="V60" s="511"/>
      <c r="W60" s="511"/>
      <c r="X60" s="182"/>
      <c r="Y60" s="11"/>
      <c r="Z60" s="183">
        <v>1.5</v>
      </c>
      <c r="AA60" s="25"/>
      <c r="AB60" s="520">
        <v>45</v>
      </c>
      <c r="AC60" s="520"/>
      <c r="AD60" s="161"/>
      <c r="AE60" s="184"/>
      <c r="AF60" s="184"/>
      <c r="AG60" s="184"/>
      <c r="AH60" s="208"/>
      <c r="AI60" s="208"/>
    </row>
    <row r="61" spans="1:35" ht="18.75" customHeight="1">
      <c r="A61"/>
      <c r="B61" s="521" t="s">
        <v>52</v>
      </c>
      <c r="C61" s="521"/>
      <c r="D61" s="185"/>
      <c r="E61" s="186"/>
      <c r="F61" s="522">
        <f>F55+F58+F60</f>
        <v>37.5</v>
      </c>
      <c r="G61" s="522"/>
      <c r="H61" s="187"/>
      <c r="I61" s="134"/>
      <c r="J61" s="522">
        <f>J55+J58+J60</f>
        <v>38.5</v>
      </c>
      <c r="K61" s="522"/>
      <c r="L61" s="187"/>
      <c r="M61" s="134"/>
      <c r="N61" s="523">
        <f>N55+N58+N60</f>
        <v>38.5</v>
      </c>
      <c r="O61" s="523"/>
      <c r="P61" s="218"/>
      <c r="Q61" s="219"/>
      <c r="R61" s="523">
        <f>R55+R58+R60</f>
        <v>38</v>
      </c>
      <c r="S61" s="523"/>
      <c r="T61" s="188"/>
      <c r="U61" s="134"/>
      <c r="V61" s="522">
        <f>V55+V58+V60</f>
        <v>30</v>
      </c>
      <c r="W61" s="522"/>
      <c r="X61" s="187"/>
      <c r="Y61" s="189"/>
      <c r="Z61" s="190">
        <f>F61+J61+N61+R61+V61</f>
        <v>182.5</v>
      </c>
      <c r="AA61" s="25"/>
      <c r="AB61" s="524">
        <f>AB55+AB58+AB60+AB59</f>
        <v>5713</v>
      </c>
      <c r="AC61" s="524"/>
      <c r="AD61" s="38"/>
      <c r="AE61" s="2"/>
      <c r="AF61" s="2"/>
      <c r="AG61" s="2"/>
      <c r="AH61" s="208"/>
      <c r="AI61" s="208"/>
    </row>
    <row r="62" spans="1:35" ht="48" customHeight="1" thickBot="1">
      <c r="A62"/>
      <c r="B62" s="515" t="s">
        <v>66</v>
      </c>
      <c r="C62" s="516"/>
      <c r="D62" s="516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516"/>
      <c r="P62" s="517"/>
      <c r="Q62" s="220"/>
      <c r="R62" s="191"/>
      <c r="S62" s="191"/>
      <c r="T62" s="192"/>
      <c r="U62" s="191"/>
      <c r="V62" s="193"/>
      <c r="W62" s="193"/>
      <c r="X62" s="191"/>
      <c r="Y62" s="191"/>
      <c r="Z62" s="191"/>
      <c r="AA62" s="191"/>
      <c r="AB62" s="191"/>
      <c r="AC62" s="194"/>
      <c r="AD62" s="38"/>
      <c r="AE62" s="2"/>
      <c r="AF62" s="2"/>
      <c r="AG62" s="2"/>
      <c r="AH62" s="208"/>
      <c r="AI62" s="208"/>
    </row>
    <row r="63" spans="1:35" s="209" customFormat="1" ht="15.75" customHeight="1">
      <c r="A63"/>
      <c r="B63" s="195" t="s">
        <v>174</v>
      </c>
      <c r="C63" s="196"/>
      <c r="D63" s="196"/>
      <c r="E63" s="196"/>
      <c r="F63" s="84"/>
      <c r="G63" s="84"/>
      <c r="H63" s="196"/>
      <c r="I63" s="196"/>
      <c r="J63" s="84"/>
      <c r="K63" s="84"/>
      <c r="L63" s="196"/>
      <c r="M63" s="197"/>
      <c r="N63" s="198"/>
      <c r="O63" s="198"/>
      <c r="P63" s="200" t="s">
        <v>33</v>
      </c>
      <c r="Q63" s="221"/>
      <c r="R63" s="196"/>
      <c r="S63" s="196"/>
      <c r="T63" s="200" t="s">
        <v>34</v>
      </c>
      <c r="U63" s="196"/>
      <c r="V63" s="198"/>
      <c r="W63" s="84"/>
      <c r="X63" s="197"/>
      <c r="Y63" s="197"/>
      <c r="Z63" s="196"/>
      <c r="AA63" s="196"/>
      <c r="AB63" s="199"/>
      <c r="AC63" s="199"/>
      <c r="AD63" s="89"/>
      <c r="AE63" s="2"/>
      <c r="AF63" s="2"/>
      <c r="AG63" s="2"/>
    </row>
    <row r="64" spans="1:35" ht="9" customHeight="1">
      <c r="A64"/>
      <c r="B64" s="195"/>
      <c r="C64" s="196"/>
      <c r="D64" s="196"/>
      <c r="E64" s="196"/>
      <c r="F64" s="84"/>
      <c r="G64" s="84"/>
      <c r="H64" s="196"/>
      <c r="I64" s="196"/>
      <c r="J64" s="84"/>
      <c r="K64" s="84"/>
      <c r="L64" s="196"/>
      <c r="M64" s="196"/>
      <c r="N64" s="84"/>
      <c r="O64" s="84"/>
      <c r="P64" s="196"/>
      <c r="Q64" s="196"/>
      <c r="R64" s="196"/>
      <c r="S64" s="196"/>
      <c r="T64" s="196"/>
      <c r="U64" s="196"/>
      <c r="V64" s="84"/>
      <c r="W64" s="8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5.75" customHeight="1">
      <c r="A65"/>
      <c r="B65" s="518" t="s">
        <v>184</v>
      </c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2"/>
      <c r="AG65" s="2"/>
    </row>
    <row r="66" spans="1:33" ht="17.399999999999999">
      <c r="A66"/>
      <c r="B66" s="275" t="s">
        <v>185</v>
      </c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03"/>
      <c r="P66" s="201"/>
      <c r="Q66" s="201"/>
      <c r="R66" s="201"/>
      <c r="S66" s="201"/>
      <c r="T66" s="201"/>
      <c r="U66" s="201"/>
      <c r="V66" s="201"/>
      <c r="W66" s="204"/>
      <c r="X66" s="196"/>
      <c r="Y66" s="196"/>
      <c r="Z66" s="196"/>
      <c r="AA66" s="196"/>
      <c r="AB66" s="199"/>
      <c r="AC66" s="199"/>
      <c r="AD66" s="89"/>
      <c r="AE66" s="2"/>
      <c r="AF66" s="2"/>
      <c r="AG66" s="2"/>
    </row>
    <row r="67" spans="1:33" ht="17.399999999999999">
      <c r="A67" s="337" t="s">
        <v>168</v>
      </c>
      <c r="B67" s="642" t="s">
        <v>173</v>
      </c>
      <c r="C67" s="642"/>
      <c r="D67" s="642"/>
      <c r="E67" s="642"/>
      <c r="F67" s="642"/>
      <c r="G67" s="642"/>
      <c r="H67" s="642"/>
      <c r="I67" s="642"/>
      <c r="J67" s="642"/>
      <c r="K67" s="642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642"/>
      <c r="X67" s="642"/>
      <c r="Y67" s="642"/>
      <c r="Z67" s="642"/>
      <c r="AA67" s="642"/>
      <c r="AB67" s="642"/>
      <c r="AC67" s="642"/>
      <c r="AD67" s="89"/>
      <c r="AE67" s="2"/>
      <c r="AF67" s="2"/>
      <c r="AG67" s="2"/>
    </row>
    <row r="68" spans="1:33" ht="15.6">
      <c r="A68"/>
      <c r="B68" s="205"/>
      <c r="C68" s="196"/>
      <c r="D68" s="196"/>
      <c r="E68" s="196"/>
      <c r="F68" s="84"/>
      <c r="G68" s="84"/>
      <c r="H68" s="196"/>
      <c r="I68" s="196"/>
      <c r="J68" s="84"/>
      <c r="K68" s="519" t="s">
        <v>53</v>
      </c>
      <c r="L68" s="519"/>
      <c r="M68" s="519"/>
      <c r="N68" s="519"/>
      <c r="O68" s="519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196"/>
      <c r="AA68" s="196"/>
      <c r="AB68" s="199"/>
      <c r="AC68" s="199"/>
      <c r="AD68" s="89"/>
      <c r="AE68" s="206"/>
      <c r="AF68" s="2"/>
      <c r="AG68" s="2"/>
    </row>
    <row r="69" spans="1:33" ht="15.6">
      <c r="A69"/>
      <c r="B69" s="207"/>
      <c r="C69" s="207"/>
      <c r="D69" s="207"/>
      <c r="E69" s="207"/>
      <c r="F69" s="207"/>
      <c r="G69" s="207"/>
      <c r="H69" s="207"/>
      <c r="I69" s="207"/>
      <c r="J69" s="207"/>
      <c r="K69" s="519"/>
      <c r="L69" s="519"/>
      <c r="M69" s="519"/>
      <c r="N69" s="519"/>
      <c r="O69" s="519"/>
      <c r="P69" s="519"/>
      <c r="Q69" s="519"/>
      <c r="R69" s="519"/>
      <c r="S69" s="519"/>
      <c r="T69" s="519"/>
      <c r="U69" s="519"/>
      <c r="V69" s="519"/>
      <c r="W69" s="519"/>
      <c r="X69" s="519"/>
      <c r="Y69" s="519"/>
      <c r="Z69" s="196"/>
      <c r="AA69" s="196"/>
      <c r="AB69" s="199"/>
      <c r="AC69" s="199"/>
      <c r="AD69" s="89"/>
      <c r="AE69" s="206"/>
      <c r="AF69" s="2"/>
      <c r="AG69" s="2"/>
    </row>
  </sheetData>
  <mergeCells count="314">
    <mergeCell ref="C30:D30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8:G28"/>
    <mergeCell ref="J28:K28"/>
    <mergeCell ref="N28:O28"/>
    <mergeCell ref="R28:S28"/>
    <mergeCell ref="V28:W28"/>
    <mergeCell ref="AB28:AC28"/>
    <mergeCell ref="V26:W26"/>
    <mergeCell ref="AB26:AC26"/>
    <mergeCell ref="F27:G27"/>
    <mergeCell ref="J27:K27"/>
    <mergeCell ref="N27:O27"/>
    <mergeCell ref="R27:S27"/>
    <mergeCell ref="V27:W27"/>
    <mergeCell ref="AB27:AC27"/>
    <mergeCell ref="F26:G26"/>
    <mergeCell ref="J26:K26"/>
    <mergeCell ref="N26:O26"/>
    <mergeCell ref="R26:S26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AB37:AC37"/>
    <mergeCell ref="C38:D38"/>
    <mergeCell ref="F38:G38"/>
    <mergeCell ref="J38:K38"/>
    <mergeCell ref="N38:O38"/>
    <mergeCell ref="R38:S38"/>
    <mergeCell ref="AB38:AC38"/>
    <mergeCell ref="C37:D37"/>
    <mergeCell ref="F37:G37"/>
    <mergeCell ref="J37:K37"/>
    <mergeCell ref="N37:O37"/>
    <mergeCell ref="R37:S37"/>
    <mergeCell ref="V37:W37"/>
    <mergeCell ref="AB39:AC39"/>
    <mergeCell ref="C40:D40"/>
    <mergeCell ref="F40:G40"/>
    <mergeCell ref="J40:K40"/>
    <mergeCell ref="N40:O40"/>
    <mergeCell ref="R40:S40"/>
    <mergeCell ref="V40:W40"/>
    <mergeCell ref="AB40:AC40"/>
    <mergeCell ref="C39:D39"/>
    <mergeCell ref="F39:G39"/>
    <mergeCell ref="J39:K39"/>
    <mergeCell ref="N39:O39"/>
    <mergeCell ref="R39:S39"/>
    <mergeCell ref="V39:W39"/>
    <mergeCell ref="B41:D41"/>
    <mergeCell ref="AB41:AC41"/>
    <mergeCell ref="B43:D43"/>
    <mergeCell ref="C44:D44"/>
    <mergeCell ref="F44:G44"/>
    <mergeCell ref="J44:K44"/>
    <mergeCell ref="N44:O44"/>
    <mergeCell ref="R44:S44"/>
    <mergeCell ref="V44:W44"/>
    <mergeCell ref="AB44:AC44"/>
    <mergeCell ref="F46:G46"/>
    <mergeCell ref="J46:K46"/>
    <mergeCell ref="N46:O46"/>
    <mergeCell ref="R46:S46"/>
    <mergeCell ref="V46:W46"/>
    <mergeCell ref="AB46:AC46"/>
    <mergeCell ref="F45:G45"/>
    <mergeCell ref="J45:K45"/>
    <mergeCell ref="N45:O45"/>
    <mergeCell ref="R45:S45"/>
    <mergeCell ref="V45:W45"/>
    <mergeCell ref="AB45:AC45"/>
    <mergeCell ref="F47:G47"/>
    <mergeCell ref="J47:K47"/>
    <mergeCell ref="N47:O47"/>
    <mergeCell ref="R47:S47"/>
    <mergeCell ref="AB47:AC47"/>
    <mergeCell ref="F48:G48"/>
    <mergeCell ref="J48:K48"/>
    <mergeCell ref="N48:O48"/>
    <mergeCell ref="R48:S48"/>
    <mergeCell ref="AB48:AC48"/>
    <mergeCell ref="AE49:AG49"/>
    <mergeCell ref="B50:D50"/>
    <mergeCell ref="F50:G50"/>
    <mergeCell ref="J50:K50"/>
    <mergeCell ref="N50:O50"/>
    <mergeCell ref="R50:S50"/>
    <mergeCell ref="V50:W50"/>
    <mergeCell ref="AB50:AC50"/>
    <mergeCell ref="C49:D49"/>
    <mergeCell ref="F49:G49"/>
    <mergeCell ref="J49:K49"/>
    <mergeCell ref="N49:O49"/>
    <mergeCell ref="R49:S49"/>
    <mergeCell ref="AB49:AC49"/>
    <mergeCell ref="F54:G54"/>
    <mergeCell ref="J54:K54"/>
    <mergeCell ref="N54:O54"/>
    <mergeCell ref="R54:S54"/>
    <mergeCell ref="V54:W54"/>
    <mergeCell ref="AE54:AG54"/>
    <mergeCell ref="AB52:AC52"/>
    <mergeCell ref="C53:D53"/>
    <mergeCell ref="F53:G53"/>
    <mergeCell ref="J53:K53"/>
    <mergeCell ref="N53:O53"/>
    <mergeCell ref="R53:S53"/>
    <mergeCell ref="V53:W53"/>
    <mergeCell ref="B52:D52"/>
    <mergeCell ref="F52:G52"/>
    <mergeCell ref="J52:K52"/>
    <mergeCell ref="N52:O52"/>
    <mergeCell ref="R52:S52"/>
    <mergeCell ref="V52:W52"/>
    <mergeCell ref="AB55:AC55"/>
    <mergeCell ref="AE55:AG55"/>
    <mergeCell ref="B56:D56"/>
    <mergeCell ref="F56:G56"/>
    <mergeCell ref="J56:K56"/>
    <mergeCell ref="N56:O56"/>
    <mergeCell ref="R56:S56"/>
    <mergeCell ref="V56:W56"/>
    <mergeCell ref="AB56:AC56"/>
    <mergeCell ref="B55:D55"/>
    <mergeCell ref="F55:G55"/>
    <mergeCell ref="J55:K55"/>
    <mergeCell ref="N55:O55"/>
    <mergeCell ref="R55:S55"/>
    <mergeCell ref="V55:W55"/>
    <mergeCell ref="AB58:AC58"/>
    <mergeCell ref="B59:D59"/>
    <mergeCell ref="F59:X59"/>
    <mergeCell ref="AB59:AC59"/>
    <mergeCell ref="B60:C60"/>
    <mergeCell ref="F60:G60"/>
    <mergeCell ref="J60:K60"/>
    <mergeCell ref="N60:O60"/>
    <mergeCell ref="R60:S60"/>
    <mergeCell ref="V60:W60"/>
    <mergeCell ref="B58:C58"/>
    <mergeCell ref="F58:G58"/>
    <mergeCell ref="J58:K58"/>
    <mergeCell ref="N58:O58"/>
    <mergeCell ref="R58:S58"/>
    <mergeCell ref="V58:W58"/>
    <mergeCell ref="B62:P62"/>
    <mergeCell ref="K68:Y69"/>
    <mergeCell ref="AB60:AC60"/>
    <mergeCell ref="B61:C61"/>
    <mergeCell ref="F61:G61"/>
    <mergeCell ref="J61:K61"/>
    <mergeCell ref="N61:O61"/>
    <mergeCell ref="R61:S61"/>
    <mergeCell ref="V61:W61"/>
    <mergeCell ref="AB61:AC61"/>
    <mergeCell ref="B67:AC67"/>
    <mergeCell ref="B65:AE65"/>
  </mergeCells>
  <conditionalFormatting sqref="H13:H30 L13:L30 X13:X30 I29:I30 Q29:Q30 U29:U30">
    <cfRule type="cellIs" dxfId="17" priority="4" stopIfTrue="1" operator="equal">
      <formula>0</formula>
    </cfRule>
  </conditionalFormatting>
  <conditionalFormatting sqref="H33 H40 H42:H43">
    <cfRule type="cellIs" dxfId="16" priority="7" stopIfTrue="1" operator="equal">
      <formula>0</formula>
    </cfRule>
  </conditionalFormatting>
  <conditionalFormatting sqref="H33 Q33:Q40 U33:U40 I33:I46 H40 H42:H43 Q45:Q46 U45:U46 H50">
    <cfRule type="cellIs" dxfId="15" priority="5" stopIfTrue="1" operator="equal">
      <formula>0</formula>
    </cfRule>
  </conditionalFormatting>
  <conditionalFormatting sqref="H33:H40 H42:H49 L33:L40 P33:P40 T33:T49 X33:X49 L42:L49 P42:P49">
    <cfRule type="cellIs" dxfId="14" priority="6" stopIfTrue="1" operator="equal">
      <formula>0</formula>
    </cfRule>
  </conditionalFormatting>
  <conditionalFormatting sqref="H33:H40 H42:H49">
    <cfRule type="cellIs" dxfId="13" priority="8" stopIfTrue="1" operator="equal">
      <formula>0</formula>
    </cfRule>
  </conditionalFormatting>
  <conditionalFormatting sqref="P13:P32 T13:T32">
    <cfRule type="cellIs" dxfId="12" priority="1" stopIfTrue="1" operator="equal">
      <formula>0</formula>
    </cfRule>
  </conditionalFormatting>
  <pageMargins left="0.25" right="0.25" top="0.75" bottom="0.75" header="0.3" footer="0.3"/>
  <pageSetup paperSize="9" scale="46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I67"/>
  <sheetViews>
    <sheetView view="pageBreakPreview" zoomScaleNormal="70" zoomScaleSheetLayoutView="100" workbookViewId="0">
      <selection activeCell="V6" sqref="V6:X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7" style="209" customWidth="1"/>
    <col min="32" max="32" width="2.09765625" style="209" customWidth="1"/>
    <col min="33" max="33" width="6.69921875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126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531" t="s">
        <v>6</v>
      </c>
      <c r="K6" s="531"/>
      <c r="L6" s="531"/>
      <c r="M6" s="9"/>
      <c r="N6" s="635" t="s">
        <v>7</v>
      </c>
      <c r="O6" s="635"/>
      <c r="P6" s="635"/>
      <c r="Q6" s="9"/>
      <c r="R6" s="531" t="s">
        <v>8</v>
      </c>
      <c r="S6" s="531"/>
      <c r="T6" s="531"/>
      <c r="U6" s="9"/>
      <c r="V6" s="645" t="s">
        <v>9</v>
      </c>
      <c r="W6" s="645"/>
      <c r="X6" s="645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236">
        <v>2</v>
      </c>
      <c r="C14" s="327" t="s">
        <v>149</v>
      </c>
      <c r="D14" s="59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164</v>
      </c>
      <c r="D21" s="40"/>
      <c r="E21" s="18"/>
      <c r="F21" s="380">
        <v>2</v>
      </c>
      <c r="G21" s="381"/>
      <c r="H21" s="34">
        <f t="shared" si="0"/>
        <v>2</v>
      </c>
      <c r="I21" s="20"/>
      <c r="J21" s="381">
        <v>3</v>
      </c>
      <c r="K21" s="381"/>
      <c r="L21" s="35">
        <f t="shared" si="1"/>
        <v>3</v>
      </c>
      <c r="M21" s="22"/>
      <c r="N21" s="381">
        <v>3</v>
      </c>
      <c r="O21" s="381"/>
      <c r="P21" s="36">
        <f t="shared" si="2"/>
        <v>2.6842105263157894</v>
      </c>
      <c r="Q21" s="20"/>
      <c r="R21" s="381">
        <v>2</v>
      </c>
      <c r="S21" s="381"/>
      <c r="T21" s="36">
        <f t="shared" si="3"/>
        <v>1.7894736842105263</v>
      </c>
      <c r="U21" s="20"/>
      <c r="V21" s="381">
        <v>4</v>
      </c>
      <c r="W21" s="381"/>
      <c r="X21" s="36">
        <f t="shared" si="4"/>
        <v>3.1578947368421053</v>
      </c>
      <c r="Y21" s="11"/>
      <c r="Z21" s="24">
        <f t="shared" si="5"/>
        <v>14</v>
      </c>
      <c r="AA21" s="25"/>
      <c r="AB21" s="368">
        <f t="shared" si="6"/>
        <v>432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163</v>
      </c>
      <c r="D24" s="43" t="s">
        <v>25</v>
      </c>
      <c r="E24" s="44"/>
      <c r="F24" s="390">
        <v>1</v>
      </c>
      <c r="G24" s="391"/>
      <c r="H24" s="45">
        <f t="shared" si="0"/>
        <v>1</v>
      </c>
      <c r="I24" s="20"/>
      <c r="J24" s="391">
        <v>1</v>
      </c>
      <c r="K24" s="391"/>
      <c r="L24" s="46">
        <f t="shared" si="1"/>
        <v>1</v>
      </c>
      <c r="M24" s="20"/>
      <c r="N24" s="391">
        <v>1</v>
      </c>
      <c r="O24" s="391"/>
      <c r="P24" s="47">
        <f t="shared" si="2"/>
        <v>0.89473684210526316</v>
      </c>
      <c r="Q24" s="20"/>
      <c r="R24" s="391">
        <v>1</v>
      </c>
      <c r="S24" s="391"/>
      <c r="T24" s="47">
        <f t="shared" si="3"/>
        <v>0.89473684210526316</v>
      </c>
      <c r="U24" s="20"/>
      <c r="V24" s="392"/>
      <c r="W24" s="393"/>
      <c r="X24" s="133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2</v>
      </c>
      <c r="O25" s="395"/>
      <c r="P25" s="55">
        <f t="shared" si="2"/>
        <v>1.7894736842105263</v>
      </c>
      <c r="Q25" s="53"/>
      <c r="R25" s="395">
        <v>2</v>
      </c>
      <c r="S25" s="395"/>
      <c r="T25" s="56">
        <f t="shared" si="3"/>
        <v>1.7894736842105263</v>
      </c>
      <c r="U25" s="53"/>
      <c r="V25" s="396">
        <v>2</v>
      </c>
      <c r="W25" s="397"/>
      <c r="X25" s="55">
        <f t="shared" si="4"/>
        <v>1.5789473684210527</v>
      </c>
      <c r="Y25" s="57"/>
      <c r="Z25" s="24">
        <f t="shared" si="5"/>
        <v>8</v>
      </c>
      <c r="AA25" s="58"/>
      <c r="AB25" s="368">
        <f t="shared" si="6"/>
        <v>244</v>
      </c>
      <c r="AC25" s="368"/>
      <c r="AD25" s="38"/>
      <c r="AE25" s="27"/>
      <c r="AF25" s="49"/>
      <c r="AG25" s="29"/>
    </row>
    <row r="26" spans="1:35" ht="24.9" customHeight="1" thickBot="1">
      <c r="A26"/>
      <c r="B26" s="236">
        <v>13</v>
      </c>
      <c r="C26" s="327" t="s">
        <v>148</v>
      </c>
      <c r="D26" s="59"/>
      <c r="E26" s="44"/>
      <c r="F26" s="613">
        <v>1</v>
      </c>
      <c r="G26" s="614"/>
      <c r="H26" s="60">
        <f t="shared" si="0"/>
        <v>1</v>
      </c>
      <c r="I26" s="20"/>
      <c r="J26" s="613">
        <v>1</v>
      </c>
      <c r="K26" s="614"/>
      <c r="L26" s="61">
        <f t="shared" si="1"/>
        <v>1</v>
      </c>
      <c r="M26" s="22"/>
      <c r="N26" s="613">
        <v>1</v>
      </c>
      <c r="O26" s="614"/>
      <c r="P26" s="62">
        <f t="shared" si="2"/>
        <v>0.89473684210526316</v>
      </c>
      <c r="Q26" s="20"/>
      <c r="R26" s="623"/>
      <c r="S26" s="624"/>
      <c r="T26" s="333">
        <f t="shared" si="3"/>
        <v>0</v>
      </c>
      <c r="U26" s="20"/>
      <c r="V26" s="613"/>
      <c r="W26" s="614"/>
      <c r="X26" s="62">
        <f t="shared" si="4"/>
        <v>0</v>
      </c>
      <c r="Y26" s="64"/>
      <c r="Z26" s="24">
        <f t="shared" si="5"/>
        <v>3</v>
      </c>
      <c r="AA26" s="65"/>
      <c r="AB26" s="625">
        <f t="shared" si="6"/>
        <v>98</v>
      </c>
      <c r="AC26" s="626"/>
      <c r="AD26" s="38"/>
      <c r="AE26" s="27"/>
      <c r="AF26" s="41"/>
      <c r="AG26" s="66"/>
      <c r="AI26" s="213"/>
    </row>
    <row r="27" spans="1:35" ht="24.9" customHeight="1" thickBot="1">
      <c r="A27"/>
      <c r="B27" s="30">
        <v>14</v>
      </c>
      <c r="C27" s="31" t="s">
        <v>28</v>
      </c>
      <c r="D27" s="32"/>
      <c r="E27" s="33"/>
      <c r="F27" s="380">
        <v>3</v>
      </c>
      <c r="G27" s="381"/>
      <c r="H27" s="34">
        <f t="shared" si="0"/>
        <v>3</v>
      </c>
      <c r="I27" s="20"/>
      <c r="J27" s="381">
        <v>3</v>
      </c>
      <c r="K27" s="381"/>
      <c r="L27" s="35">
        <f t="shared" si="1"/>
        <v>3</v>
      </c>
      <c r="M27" s="22"/>
      <c r="N27" s="381">
        <v>3</v>
      </c>
      <c r="O27" s="381"/>
      <c r="P27" s="36">
        <f t="shared" si="2"/>
        <v>2.6842105263157894</v>
      </c>
      <c r="Q27" s="20"/>
      <c r="R27" s="557">
        <v>3</v>
      </c>
      <c r="S27" s="563"/>
      <c r="T27" s="69">
        <f t="shared" si="3"/>
        <v>2.6842105263157894</v>
      </c>
      <c r="U27" s="20"/>
      <c r="V27" s="381">
        <v>3</v>
      </c>
      <c r="W27" s="381"/>
      <c r="X27" s="69">
        <f t="shared" si="4"/>
        <v>2.3684210526315788</v>
      </c>
      <c r="Y27" s="11"/>
      <c r="Z27" s="24">
        <f t="shared" si="5"/>
        <v>15</v>
      </c>
      <c r="AA27" s="25"/>
      <c r="AB27" s="368">
        <f t="shared" si="6"/>
        <v>468</v>
      </c>
      <c r="AC27" s="368"/>
      <c r="AD27" s="38"/>
      <c r="AE27" s="27"/>
      <c r="AF27" s="2"/>
      <c r="AG27" s="2"/>
    </row>
    <row r="28" spans="1:35" ht="24.9" customHeight="1" thickBot="1">
      <c r="A28"/>
      <c r="B28" s="30">
        <v>15</v>
      </c>
      <c r="C28" s="31" t="s">
        <v>29</v>
      </c>
      <c r="D28" s="32"/>
      <c r="E28" s="33"/>
      <c r="F28" s="380">
        <v>1</v>
      </c>
      <c r="G28" s="381"/>
      <c r="H28" s="34">
        <f t="shared" si="0"/>
        <v>1</v>
      </c>
      <c r="I28" s="20"/>
      <c r="J28" s="381"/>
      <c r="K28" s="381"/>
      <c r="L28" s="35">
        <f t="shared" si="1"/>
        <v>0</v>
      </c>
      <c r="M28" s="22"/>
      <c r="N28" s="381"/>
      <c r="O28" s="381"/>
      <c r="P28" s="36">
        <f t="shared" si="2"/>
        <v>0</v>
      </c>
      <c r="Q28" s="20"/>
      <c r="R28" s="381"/>
      <c r="S28" s="381"/>
      <c r="T28" s="34">
        <f t="shared" si="3"/>
        <v>0</v>
      </c>
      <c r="U28" s="20"/>
      <c r="V28" s="381"/>
      <c r="W28" s="381"/>
      <c r="X28" s="69">
        <f t="shared" si="4"/>
        <v>0</v>
      </c>
      <c r="Y28" s="11"/>
      <c r="Z28" s="24">
        <f t="shared" si="5"/>
        <v>1</v>
      </c>
      <c r="AA28" s="25"/>
      <c r="AB28" s="368">
        <f t="shared" si="6"/>
        <v>34</v>
      </c>
      <c r="AC28" s="368"/>
      <c r="AD28" s="38"/>
      <c r="AE28" s="27"/>
      <c r="AF28" s="2"/>
      <c r="AG28" s="2"/>
      <c r="AH28" s="214"/>
      <c r="AI28" s="214"/>
    </row>
    <row r="29" spans="1:35" ht="24.9" customHeight="1" thickBot="1">
      <c r="A29"/>
      <c r="B29" s="70">
        <v>16</v>
      </c>
      <c r="C29" s="71" t="s">
        <v>30</v>
      </c>
      <c r="D29" s="72"/>
      <c r="E29" s="33"/>
      <c r="F29" s="398">
        <v>1</v>
      </c>
      <c r="G29" s="399"/>
      <c r="H29" s="63">
        <f t="shared" si="0"/>
        <v>1</v>
      </c>
      <c r="I29" s="73"/>
      <c r="J29" s="399">
        <v>1</v>
      </c>
      <c r="K29" s="399"/>
      <c r="L29" s="35">
        <f t="shared" si="1"/>
        <v>1</v>
      </c>
      <c r="M29" s="74"/>
      <c r="N29" s="399">
        <v>1</v>
      </c>
      <c r="O29" s="399"/>
      <c r="P29" s="36">
        <f t="shared" si="2"/>
        <v>0.89473684210526316</v>
      </c>
      <c r="Q29" s="73"/>
      <c r="R29" s="399">
        <v>1</v>
      </c>
      <c r="S29" s="399"/>
      <c r="T29" s="36">
        <f t="shared" si="3"/>
        <v>0.89473684210526316</v>
      </c>
      <c r="U29" s="73"/>
      <c r="V29" s="399">
        <v>1</v>
      </c>
      <c r="W29" s="399"/>
      <c r="X29" s="68">
        <f t="shared" si="4"/>
        <v>0.78947368421052633</v>
      </c>
      <c r="Y29" s="11"/>
      <c r="Z29" s="24">
        <f t="shared" si="5"/>
        <v>5</v>
      </c>
      <c r="AA29" s="25"/>
      <c r="AB29" s="368">
        <f t="shared" si="6"/>
        <v>156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17</v>
      </c>
      <c r="C30" s="643" t="s">
        <v>169</v>
      </c>
      <c r="D30" s="644"/>
      <c r="E30" s="33"/>
      <c r="F30" s="398"/>
      <c r="G30" s="399"/>
      <c r="H30" s="63">
        <f t="shared" si="0"/>
        <v>0</v>
      </c>
      <c r="I30" s="73"/>
      <c r="J30" s="399"/>
      <c r="K30" s="399"/>
      <c r="L30" s="35">
        <f t="shared" si="1"/>
        <v>0</v>
      </c>
      <c r="M30" s="74"/>
      <c r="N30" s="399"/>
      <c r="O30" s="399"/>
      <c r="P30" s="36">
        <f t="shared" si="2"/>
        <v>0</v>
      </c>
      <c r="Q30" s="73"/>
      <c r="R30" s="641">
        <v>1</v>
      </c>
      <c r="S30" s="641"/>
      <c r="T30" s="338">
        <f t="shared" si="3"/>
        <v>0.89473684210526316</v>
      </c>
      <c r="U30" s="73"/>
      <c r="V30" s="641">
        <v>3</v>
      </c>
      <c r="W30" s="641"/>
      <c r="X30" s="68">
        <f t="shared" si="4"/>
        <v>2.3684210526315788</v>
      </c>
      <c r="Y30" s="11"/>
      <c r="Z30" s="24">
        <f t="shared" si="5"/>
        <v>4</v>
      </c>
      <c r="AA30" s="25"/>
      <c r="AB30" s="368">
        <f t="shared" si="6"/>
        <v>114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3594</v>
      </c>
      <c r="AC31" s="402"/>
      <c r="AD31" s="38"/>
      <c r="AE31" s="403" t="s">
        <v>31</v>
      </c>
      <c r="AF31" s="404"/>
      <c r="AG31" s="405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67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278" t="s">
        <v>69</v>
      </c>
      <c r="T32" s="278" t="s">
        <v>71</v>
      </c>
      <c r="U32" s="268"/>
      <c r="V32" s="278">
        <v>18</v>
      </c>
      <c r="W32" s="278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6"/>
      <c r="AF32" s="407"/>
      <c r="AG32" s="408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127</v>
      </c>
      <c r="AF33" s="413"/>
      <c r="AG33" s="343" t="s">
        <v>128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129</v>
      </c>
      <c r="D35" s="429"/>
      <c r="E35" s="112"/>
      <c r="F35" s="430">
        <v>1</v>
      </c>
      <c r="G35" s="431"/>
      <c r="H35" s="223">
        <f t="shared" ref="H35:H40" si="7">((F35)*(F$10/AE$1))</f>
        <v>1</v>
      </c>
      <c r="I35" s="113"/>
      <c r="J35" s="430">
        <v>1</v>
      </c>
      <c r="K35" s="431"/>
      <c r="L35" s="223">
        <f t="shared" ref="L35:L40" si="8">(J35)*(J$10/AE$1)</f>
        <v>1</v>
      </c>
      <c r="M35" s="114"/>
      <c r="N35" s="430"/>
      <c r="O35" s="431"/>
      <c r="P35" s="223">
        <f t="shared" ref="P35:P40" si="9">N35*(N$10/AE$1)</f>
        <v>0</v>
      </c>
      <c r="Q35" s="113"/>
      <c r="R35" s="430"/>
      <c r="S35" s="431"/>
      <c r="T35" s="223">
        <f t="shared" ref="T35:T40" si="10">(R35)*(R$10/AE$1)</f>
        <v>0</v>
      </c>
      <c r="U35" s="310"/>
      <c r="V35" s="432"/>
      <c r="W35" s="433"/>
      <c r="X35" s="224">
        <f t="shared" ref="X35:X38" si="11">V35*(V$10/AE$1)</f>
        <v>0</v>
      </c>
      <c r="Y35" s="96"/>
      <c r="Z35" s="226">
        <f>F35+J35+N35+R35+V35</f>
        <v>2</v>
      </c>
      <c r="AA35" s="96"/>
      <c r="AB35" s="418">
        <f>F35*F$8+J35*J$8+N35*N$8+R35*R$8+V35*V$8</f>
        <v>68</v>
      </c>
      <c r="AC35" s="419"/>
      <c r="AD35" s="115"/>
      <c r="AE35" s="269">
        <f>AB35</f>
        <v>68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131</v>
      </c>
      <c r="D36" s="421"/>
      <c r="E36" s="112"/>
      <c r="F36" s="422">
        <v>1</v>
      </c>
      <c r="G36" s="423"/>
      <c r="H36" s="231">
        <f t="shared" si="7"/>
        <v>1</v>
      </c>
      <c r="I36" s="73"/>
      <c r="J36" s="422">
        <v>1</v>
      </c>
      <c r="K36" s="423"/>
      <c r="L36" s="231">
        <f t="shared" si="8"/>
        <v>1</v>
      </c>
      <c r="M36" s="74"/>
      <c r="N36" s="422"/>
      <c r="O36" s="423"/>
      <c r="P36" s="231">
        <f t="shared" si="9"/>
        <v>0</v>
      </c>
      <c r="Q36" s="73"/>
      <c r="R36" s="424"/>
      <c r="S36" s="425"/>
      <c r="T36" s="232">
        <f t="shared" si="10"/>
        <v>0</v>
      </c>
      <c r="U36" s="73"/>
      <c r="V36" s="426"/>
      <c r="W36" s="427"/>
      <c r="X36" s="225"/>
      <c r="Y36" s="79"/>
      <c r="Z36" s="227">
        <f>F36+J36+N36+R36+V36</f>
        <v>2</v>
      </c>
      <c r="AA36" s="79"/>
      <c r="AB36" s="418">
        <f t="shared" ref="AB36:AB40" si="12">F36*F$8+J36*J$8+N36*N$8+R36*R$8+V36*V$8</f>
        <v>68</v>
      </c>
      <c r="AC36" s="419"/>
      <c r="AD36" s="115"/>
      <c r="AE36" s="269">
        <f t="shared" ref="AE36:AE38" si="13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132</v>
      </c>
      <c r="D37" s="421"/>
      <c r="E37" s="112"/>
      <c r="F37" s="422">
        <v>4</v>
      </c>
      <c r="G37" s="423"/>
      <c r="H37" s="231">
        <f t="shared" si="7"/>
        <v>4</v>
      </c>
      <c r="I37" s="73"/>
      <c r="J37" s="422">
        <v>4</v>
      </c>
      <c r="K37" s="423"/>
      <c r="L37" s="231">
        <f t="shared" si="8"/>
        <v>4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442"/>
      <c r="W37" s="443"/>
      <c r="X37" s="225">
        <f t="shared" si="11"/>
        <v>0</v>
      </c>
      <c r="Y37" s="79"/>
      <c r="Z37" s="227">
        <f>F37+J37+N37+R37+V37</f>
        <v>8</v>
      </c>
      <c r="AA37" s="79"/>
      <c r="AB37" s="418">
        <f t="shared" si="12"/>
        <v>272</v>
      </c>
      <c r="AC37" s="419"/>
      <c r="AD37" s="115"/>
      <c r="AE37" s="269">
        <f t="shared" si="13"/>
        <v>272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99</v>
      </c>
      <c r="D38" s="421"/>
      <c r="E38" s="112"/>
      <c r="F38" s="434"/>
      <c r="G38" s="435"/>
      <c r="H38" s="233">
        <f t="shared" si="7"/>
        <v>0</v>
      </c>
      <c r="I38" s="73"/>
      <c r="J38" s="436"/>
      <c r="K38" s="437"/>
      <c r="L38" s="231">
        <f t="shared" si="8"/>
        <v>0</v>
      </c>
      <c r="M38" s="74"/>
      <c r="N38" s="440"/>
      <c r="O38" s="441"/>
      <c r="P38" s="231">
        <f t="shared" si="9"/>
        <v>0</v>
      </c>
      <c r="Q38" s="73"/>
      <c r="R38" s="440">
        <v>1</v>
      </c>
      <c r="S38" s="441"/>
      <c r="T38" s="231">
        <f t="shared" si="10"/>
        <v>0.89473684210526316</v>
      </c>
      <c r="U38" s="73"/>
      <c r="V38" s="426"/>
      <c r="W38" s="427"/>
      <c r="X38" s="225">
        <f t="shared" si="11"/>
        <v>0</v>
      </c>
      <c r="Y38" s="79"/>
      <c r="Z38" s="227">
        <f>F38+J38+N38+R38+V38/2</f>
        <v>1</v>
      </c>
      <c r="AA38" s="79"/>
      <c r="AB38" s="418">
        <f t="shared" si="12"/>
        <v>30</v>
      </c>
      <c r="AC38" s="419"/>
      <c r="AD38" s="115"/>
      <c r="AE38" s="229">
        <f t="shared" si="13"/>
        <v>30</v>
      </c>
      <c r="AF38" s="2"/>
      <c r="AG38" s="230"/>
      <c r="AH38" s="208"/>
      <c r="AI38" s="208"/>
    </row>
    <row r="39" spans="1:35" ht="24.9" customHeight="1">
      <c r="A39" s="116"/>
      <c r="B39" s="236">
        <v>21</v>
      </c>
      <c r="C39" s="444" t="s">
        <v>40</v>
      </c>
      <c r="D39" s="445"/>
      <c r="E39" s="112"/>
      <c r="F39" s="280"/>
      <c r="G39" s="281"/>
      <c r="H39" s="233">
        <f t="shared" si="7"/>
        <v>0</v>
      </c>
      <c r="I39" s="73"/>
      <c r="J39" s="446"/>
      <c r="K39" s="447"/>
      <c r="L39" s="231">
        <f t="shared" si="8"/>
        <v>0</v>
      </c>
      <c r="M39" s="74"/>
      <c r="N39" s="446">
        <v>1</v>
      </c>
      <c r="O39" s="447"/>
      <c r="P39" s="231">
        <f t="shared" si="9"/>
        <v>0.89473684210526316</v>
      </c>
      <c r="Q39" s="73"/>
      <c r="R39" s="446"/>
      <c r="S39" s="447"/>
      <c r="T39" s="231">
        <f t="shared" si="10"/>
        <v>0</v>
      </c>
      <c r="U39" s="73"/>
      <c r="V39" s="426"/>
      <c r="W39" s="427"/>
      <c r="X39" s="225"/>
      <c r="Y39" s="79"/>
      <c r="Z39" s="227">
        <f>F39+J39+N39+R39+V39/2</f>
        <v>1</v>
      </c>
      <c r="AA39" s="79"/>
      <c r="AB39" s="418">
        <f t="shared" si="12"/>
        <v>30</v>
      </c>
      <c r="AC39" s="419"/>
      <c r="AD39" s="115"/>
      <c r="AE39" s="229"/>
      <c r="AF39" s="2"/>
      <c r="AG39" s="230">
        <f t="shared" ref="AG39:AG40" si="14">AB39</f>
        <v>30</v>
      </c>
      <c r="AH39" s="208"/>
      <c r="AI39" s="208"/>
    </row>
    <row r="40" spans="1:35" ht="24.9" customHeight="1">
      <c r="A40" s="116"/>
      <c r="B40" s="70">
        <v>22</v>
      </c>
      <c r="C40" s="420" t="s">
        <v>130</v>
      </c>
      <c r="D40" s="421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3</v>
      </c>
      <c r="O40" s="441"/>
      <c r="P40" s="231">
        <f t="shared" si="9"/>
        <v>2.6842105263157894</v>
      </c>
      <c r="Q40" s="73"/>
      <c r="R40" s="440">
        <v>4</v>
      </c>
      <c r="S40" s="441"/>
      <c r="T40" s="231">
        <f t="shared" si="10"/>
        <v>3.5789473684210527</v>
      </c>
      <c r="U40" s="73"/>
      <c r="V40" s="455"/>
      <c r="W40" s="456"/>
      <c r="X40" s="237"/>
      <c r="Y40" s="79"/>
      <c r="Z40" s="238">
        <f>F40+J40+N40+R40+V40</f>
        <v>7</v>
      </c>
      <c r="AA40" s="79"/>
      <c r="AB40" s="418">
        <f t="shared" si="12"/>
        <v>210</v>
      </c>
      <c r="AC40" s="419"/>
      <c r="AD40" s="115"/>
      <c r="AE40" s="229"/>
      <c r="AF40" s="2"/>
      <c r="AG40" s="230">
        <f t="shared" si="14"/>
        <v>210</v>
      </c>
      <c r="AH40" s="208"/>
      <c r="AI40" s="208"/>
    </row>
    <row r="41" spans="1:35" ht="24.9" customHeight="1">
      <c r="A41"/>
      <c r="B41" s="450" t="s">
        <v>41</v>
      </c>
      <c r="C41" s="450"/>
      <c r="D41" s="451"/>
      <c r="E41" s="118"/>
      <c r="F41" s="416">
        <f>SUM(F35:F40)</f>
        <v>6</v>
      </c>
      <c r="G41" s="417"/>
      <c r="H41" s="119"/>
      <c r="I41" s="77"/>
      <c r="J41" s="417">
        <f>SUM(J35:J40)</f>
        <v>6</v>
      </c>
      <c r="K41" s="417"/>
      <c r="L41" s="119"/>
      <c r="M41" s="79"/>
      <c r="N41" s="417">
        <f>SUM(N35:N40)</f>
        <v>4</v>
      </c>
      <c r="O41" s="417"/>
      <c r="P41" s="120"/>
      <c r="Q41" s="79"/>
      <c r="R41" s="417">
        <f>SUM(R35:R40)</f>
        <v>5</v>
      </c>
      <c r="S41" s="417"/>
      <c r="T41" s="78"/>
      <c r="U41" s="79"/>
      <c r="V41" s="452">
        <f ca="1">SUM(V35:W41)</f>
        <v>0</v>
      </c>
      <c r="W41" s="453"/>
      <c r="X41" s="78"/>
      <c r="Y41" s="79"/>
      <c r="Z41" s="82">
        <f>SUM(Z35:Z40)</f>
        <v>21</v>
      </c>
      <c r="AA41" s="79"/>
      <c r="AB41" s="402">
        <f>SUM(AB35:AC40)</f>
        <v>678</v>
      </c>
      <c r="AC41" s="454"/>
      <c r="AD41" s="115"/>
      <c r="AE41" s="121">
        <f>SUM(AE35:AE40)</f>
        <v>438</v>
      </c>
      <c r="AF41" s="122"/>
      <c r="AG41" s="123">
        <f>SUM(AG35:AG40)</f>
        <v>240</v>
      </c>
      <c r="AH41" s="208"/>
      <c r="AI41" s="208"/>
    </row>
    <row r="42" spans="1:35" ht="19.5" customHeight="1">
      <c r="A42"/>
      <c r="B42" s="124"/>
      <c r="C42" s="124"/>
      <c r="D42" s="124"/>
      <c r="E42" s="125"/>
      <c r="F42" s="126"/>
      <c r="G42" s="84"/>
      <c r="H42" s="73"/>
      <c r="I42" s="73"/>
      <c r="J42" s="126"/>
      <c r="K42" s="84"/>
      <c r="L42" s="84"/>
      <c r="M42" s="84"/>
      <c r="N42" s="126"/>
      <c r="O42" s="84"/>
      <c r="P42" s="84"/>
      <c r="Q42" s="84"/>
      <c r="R42" s="126"/>
      <c r="S42" s="84"/>
      <c r="T42" s="84"/>
      <c r="U42" s="84"/>
      <c r="V42" s="126"/>
      <c r="W42" s="84"/>
      <c r="X42" s="84"/>
      <c r="Y42" s="84"/>
      <c r="Z42" s="126"/>
      <c r="AA42" s="84"/>
      <c r="AB42" s="127"/>
      <c r="AC42" s="127"/>
      <c r="AD42" s="115"/>
      <c r="AE42" s="128"/>
      <c r="AF42" s="2"/>
      <c r="AG42" s="110"/>
      <c r="AH42" s="208"/>
      <c r="AI42" s="208"/>
    </row>
    <row r="43" spans="1:35" ht="24.9" customHeight="1" thickBot="1">
      <c r="A43"/>
      <c r="B43" s="400" t="s">
        <v>62</v>
      </c>
      <c r="C43" s="400"/>
      <c r="D43" s="400"/>
      <c r="E43" s="125"/>
      <c r="F43" s="84"/>
      <c r="G43" s="84"/>
      <c r="H43" s="73"/>
      <c r="I43" s="73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267"/>
      <c r="AC43" s="267"/>
      <c r="AD43" s="115"/>
      <c r="AE43" s="128"/>
      <c r="AF43" s="2"/>
      <c r="AG43" s="110"/>
      <c r="AH43" s="208"/>
      <c r="AI43" s="208"/>
    </row>
    <row r="44" spans="1:35" ht="24.9" customHeight="1">
      <c r="A44"/>
      <c r="B44" s="239">
        <v>23</v>
      </c>
      <c r="C44" s="526" t="s">
        <v>133</v>
      </c>
      <c r="D44" s="527"/>
      <c r="E44" s="129"/>
      <c r="F44" s="528">
        <v>3</v>
      </c>
      <c r="G44" s="529"/>
      <c r="H44" s="240">
        <f t="shared" ref="H44:H45" si="15">((F44)*(F$10/AE$1))</f>
        <v>3</v>
      </c>
      <c r="I44" s="73"/>
      <c r="J44" s="528">
        <v>3</v>
      </c>
      <c r="K44" s="529"/>
      <c r="L44" s="240">
        <f t="shared" ref="L44:L45" si="16">(J44)*(J$10/AE$1)</f>
        <v>3</v>
      </c>
      <c r="M44" s="84"/>
      <c r="N44" s="528">
        <v>4</v>
      </c>
      <c r="O44" s="529"/>
      <c r="P44" s="241">
        <f t="shared" ref="P44:P45" si="17">N44*(N$10/AE$1)</f>
        <v>3.5789473684210527</v>
      </c>
      <c r="Q44" s="84"/>
      <c r="R44" s="528">
        <v>4</v>
      </c>
      <c r="S44" s="529"/>
      <c r="T44" s="130">
        <f>R44*(R$10/AE$1)</f>
        <v>3.5789473684210527</v>
      </c>
      <c r="U44" s="84"/>
      <c r="V44" s="525"/>
      <c r="W44" s="525"/>
      <c r="X44" s="131">
        <f>V44*(V$10/AE$1)</f>
        <v>0</v>
      </c>
      <c r="Y44" s="84"/>
      <c r="Z44" s="242">
        <f>F44+J44+N44+R44+V44</f>
        <v>14</v>
      </c>
      <c r="AA44" s="79"/>
      <c r="AB44" s="418">
        <f>F44*F$8+J44*J$8+N44*N$8+R44*R$8+V44*V$8</f>
        <v>444</v>
      </c>
      <c r="AC44" s="419"/>
      <c r="AD44" s="115"/>
      <c r="AE44" s="243">
        <f>AB44/2</f>
        <v>222</v>
      </c>
      <c r="AF44" s="2"/>
      <c r="AG44" s="254">
        <f>AB44/2</f>
        <v>222</v>
      </c>
      <c r="AH44" s="208"/>
      <c r="AI44" s="208"/>
    </row>
    <row r="45" spans="1:35" ht="24.9" customHeight="1">
      <c r="A45"/>
      <c r="B45" s="250">
        <v>24</v>
      </c>
      <c r="C45" s="259" t="s">
        <v>134</v>
      </c>
      <c r="D45" s="260"/>
      <c r="E45" s="129"/>
      <c r="F45" s="467">
        <v>2</v>
      </c>
      <c r="G45" s="468"/>
      <c r="H45" s="251">
        <f t="shared" si="15"/>
        <v>2</v>
      </c>
      <c r="I45" s="73"/>
      <c r="J45" s="467">
        <v>4</v>
      </c>
      <c r="K45" s="468"/>
      <c r="L45" s="252">
        <f t="shared" si="16"/>
        <v>4</v>
      </c>
      <c r="M45" s="84"/>
      <c r="N45" s="467">
        <v>4</v>
      </c>
      <c r="O45" s="468"/>
      <c r="P45" s="249">
        <f t="shared" si="17"/>
        <v>3.5789473684210527</v>
      </c>
      <c r="Q45" s="84"/>
      <c r="R45" s="467">
        <v>4</v>
      </c>
      <c r="S45" s="468"/>
      <c r="T45" s="249">
        <f>R45*(R$10/AE$1)</f>
        <v>3.5789473684210527</v>
      </c>
      <c r="U45" s="84"/>
      <c r="V45" s="391"/>
      <c r="W45" s="391"/>
      <c r="X45" s="132">
        <f>V45*(V$10/AE$1)</f>
        <v>0</v>
      </c>
      <c r="Y45" s="84"/>
      <c r="Z45" s="48">
        <f>J45+N45+R45+V45</f>
        <v>12</v>
      </c>
      <c r="AA45" s="79"/>
      <c r="AB45" s="418">
        <f t="shared" ref="AB45:AB46" si="18">F45*F$8+J45*J$8+N45*N$8+R45*R$8+V45*V$8</f>
        <v>444</v>
      </c>
      <c r="AC45" s="419"/>
      <c r="AD45" s="115"/>
      <c r="AE45" s="243">
        <f>AB45/2</f>
        <v>222</v>
      </c>
      <c r="AF45" s="2"/>
      <c r="AG45" s="254">
        <f>AB45/2</f>
        <v>222</v>
      </c>
      <c r="AH45" s="208"/>
      <c r="AI45" s="208"/>
    </row>
    <row r="46" spans="1:35" ht="24.9" customHeight="1">
      <c r="A46"/>
      <c r="B46" s="258">
        <v>28</v>
      </c>
      <c r="C46" s="476" t="s">
        <v>172</v>
      </c>
      <c r="D46" s="477"/>
      <c r="E46" s="136"/>
      <c r="F46" s="478"/>
      <c r="G46" s="479"/>
      <c r="H46" s="137">
        <f>(F46)*(F$10/AE$1)</f>
        <v>0</v>
      </c>
      <c r="I46" s="20"/>
      <c r="J46" s="478"/>
      <c r="K46" s="479"/>
      <c r="L46" s="137">
        <f>J46*(J$10/AE$1)</f>
        <v>0</v>
      </c>
      <c r="M46" s="22"/>
      <c r="N46" s="422"/>
      <c r="O46" s="423"/>
      <c r="P46" s="47">
        <f>N46*(N$10/AE$1)</f>
        <v>0</v>
      </c>
      <c r="Q46" s="20"/>
      <c r="R46" s="422"/>
      <c r="S46" s="423"/>
      <c r="T46" s="45">
        <f>R46*(R$10/AE$1)</f>
        <v>0</v>
      </c>
      <c r="U46" s="20"/>
      <c r="V46" s="480">
        <v>7</v>
      </c>
      <c r="W46" s="481"/>
      <c r="X46" s="249">
        <f>V46*(V$10/AE$1)</f>
        <v>5.5263157894736841</v>
      </c>
      <c r="Y46" s="134"/>
      <c r="Z46" s="37">
        <v>7</v>
      </c>
      <c r="AA46" s="135"/>
      <c r="AB46" s="418">
        <f t="shared" si="18"/>
        <v>196</v>
      </c>
      <c r="AC46" s="419"/>
      <c r="AD46" s="115"/>
      <c r="AE46" s="473" t="s">
        <v>42</v>
      </c>
      <c r="AF46" s="474"/>
      <c r="AG46" s="475"/>
      <c r="AH46" s="208"/>
      <c r="AI46" s="208"/>
    </row>
    <row r="47" spans="1:35" ht="24.9" customHeight="1">
      <c r="A47"/>
      <c r="B47" s="450" t="s">
        <v>43</v>
      </c>
      <c r="C47" s="450"/>
      <c r="D47" s="451"/>
      <c r="E47" s="118"/>
      <c r="F47" s="416">
        <f>SUM(F44:G46)</f>
        <v>5</v>
      </c>
      <c r="G47" s="417"/>
      <c r="H47" s="76"/>
      <c r="I47" s="77"/>
      <c r="J47" s="417">
        <f>SUM(J44:K46)</f>
        <v>7</v>
      </c>
      <c r="K47" s="417"/>
      <c r="L47" s="78"/>
      <c r="M47" s="79"/>
      <c r="N47" s="417">
        <f>SUM(N44:O46)</f>
        <v>8</v>
      </c>
      <c r="O47" s="417"/>
      <c r="P47" s="78"/>
      <c r="Q47" s="79"/>
      <c r="R47" s="417">
        <f>SUM(R44:S46)</f>
        <v>8</v>
      </c>
      <c r="S47" s="417"/>
      <c r="T47" s="78"/>
      <c r="U47" s="79"/>
      <c r="V47" s="452">
        <v>7</v>
      </c>
      <c r="W47" s="453"/>
      <c r="X47" s="78"/>
      <c r="Y47" s="94"/>
      <c r="Z47" s="82">
        <f>SUM(Z44:Z46)</f>
        <v>33</v>
      </c>
      <c r="AA47" s="93"/>
      <c r="AB47" s="402">
        <f>SUM(AB44:AC46)</f>
        <v>1084</v>
      </c>
      <c r="AC47" s="454"/>
      <c r="AD47" s="115"/>
      <c r="AE47" s="121">
        <f>SUM(AE44:AE46)</f>
        <v>444</v>
      </c>
      <c r="AF47" s="122"/>
      <c r="AG47" s="123">
        <f>SUM(AG44:AG46)</f>
        <v>444</v>
      </c>
      <c r="AH47" s="208"/>
      <c r="AI47" s="208"/>
    </row>
    <row r="48" spans="1:35" ht="18">
      <c r="A48"/>
      <c r="B48" s="138"/>
      <c r="C48" s="138"/>
      <c r="D48" s="138"/>
      <c r="E48" s="125"/>
      <c r="F48" s="139">
        <f>F41+F47</f>
        <v>11</v>
      </c>
      <c r="G48" s="139"/>
      <c r="H48" s="140"/>
      <c r="I48" s="140"/>
      <c r="J48" s="139">
        <f>J41+J47</f>
        <v>13</v>
      </c>
      <c r="K48" s="139"/>
      <c r="L48" s="140"/>
      <c r="M48" s="140"/>
      <c r="N48" s="139">
        <f>N41+N47</f>
        <v>12</v>
      </c>
      <c r="O48" s="139"/>
      <c r="P48" s="140"/>
      <c r="Q48" s="140"/>
      <c r="R48" s="139">
        <f>R41+R47</f>
        <v>13</v>
      </c>
      <c r="S48" s="139"/>
      <c r="T48" s="140"/>
      <c r="U48" s="140"/>
      <c r="V48" s="139" t="e">
        <f ca="1">V41+V47</f>
        <v>#REF!</v>
      </c>
      <c r="W48" s="139"/>
      <c r="X48" s="140"/>
      <c r="Y48" s="140"/>
      <c r="Z48" s="139" t="e">
        <f ca="1">SUM(F48:X48)</f>
        <v>#REF!</v>
      </c>
      <c r="AA48" s="79"/>
      <c r="AB48" s="141"/>
      <c r="AC48" s="141"/>
      <c r="AD48" s="115"/>
      <c r="AE48" s="2"/>
      <c r="AF48" s="2"/>
      <c r="AG48" s="142"/>
      <c r="AH48" s="208"/>
      <c r="AI48" s="208"/>
    </row>
    <row r="49" spans="1:35" ht="19.5" customHeight="1" thickBot="1">
      <c r="A49"/>
      <c r="B49" s="489" t="s">
        <v>44</v>
      </c>
      <c r="C49" s="489"/>
      <c r="D49" s="490"/>
      <c r="E49" s="143"/>
      <c r="F49" s="491">
        <f>F47+F41</f>
        <v>11</v>
      </c>
      <c r="G49" s="492"/>
      <c r="H49" s="93"/>
      <c r="I49" s="79"/>
      <c r="J49" s="492">
        <f>J47+J41</f>
        <v>13</v>
      </c>
      <c r="K49" s="492"/>
      <c r="L49" s="93"/>
      <c r="M49" s="79"/>
      <c r="N49" s="492">
        <f>N47+N41</f>
        <v>12</v>
      </c>
      <c r="O49" s="492"/>
      <c r="P49" s="93"/>
      <c r="Q49" s="79"/>
      <c r="R49" s="492">
        <f>R47+R41</f>
        <v>13</v>
      </c>
      <c r="S49" s="492"/>
      <c r="T49" s="93"/>
      <c r="U49" s="79"/>
      <c r="V49" s="492">
        <f>V47</f>
        <v>7</v>
      </c>
      <c r="W49" s="492"/>
      <c r="X49" s="93"/>
      <c r="Y49" s="94"/>
      <c r="Z49" s="95">
        <f>F49+J49+N49+R49+V49</f>
        <v>56</v>
      </c>
      <c r="AA49" s="93"/>
      <c r="AB49" s="486">
        <f>AB41+AB47</f>
        <v>1762</v>
      </c>
      <c r="AC49" s="487"/>
      <c r="AD49" s="115"/>
      <c r="AE49" s="144">
        <f>AE41+AE47</f>
        <v>882</v>
      </c>
      <c r="AF49" s="145"/>
      <c r="AG49" s="146">
        <f>AG41+AG47</f>
        <v>684</v>
      </c>
      <c r="AH49" s="208"/>
      <c r="AI49" s="208"/>
    </row>
    <row r="50" spans="1:35" ht="15" customHeight="1">
      <c r="A50"/>
      <c r="B50" s="84"/>
      <c r="C50" s="488"/>
      <c r="D50" s="488"/>
      <c r="E50" s="147"/>
      <c r="F50" s="411">
        <v>11</v>
      </c>
      <c r="G50" s="411"/>
      <c r="H50" s="125"/>
      <c r="I50" s="125"/>
      <c r="J50" s="411">
        <v>13</v>
      </c>
      <c r="K50" s="411"/>
      <c r="L50" s="125"/>
      <c r="M50" s="125"/>
      <c r="N50" s="411">
        <v>12</v>
      </c>
      <c r="O50" s="411"/>
      <c r="P50" s="125"/>
      <c r="Q50" s="125"/>
      <c r="R50" s="411">
        <v>13</v>
      </c>
      <c r="S50" s="411"/>
      <c r="T50" s="125"/>
      <c r="U50" s="125"/>
      <c r="V50" s="411">
        <v>7</v>
      </c>
      <c r="W50" s="411"/>
      <c r="X50" s="79"/>
      <c r="Y50" s="79"/>
      <c r="Z50" s="148">
        <f>SUM(F50:W50)</f>
        <v>56</v>
      </c>
      <c r="AA50" s="79"/>
      <c r="AB50" s="88"/>
      <c r="AC50" s="88"/>
      <c r="AD50" s="89"/>
      <c r="AE50" s="149">
        <v>765</v>
      </c>
      <c r="AF50" s="2"/>
      <c r="AG50" s="149">
        <v>615</v>
      </c>
      <c r="AH50" s="208"/>
      <c r="AI50" s="208"/>
    </row>
    <row r="51" spans="1:35" ht="18">
      <c r="A51"/>
      <c r="B51" s="150"/>
      <c r="C51" s="150"/>
      <c r="D51" s="151" t="s">
        <v>45</v>
      </c>
      <c r="E51" s="152"/>
      <c r="F51" s="482">
        <v>8</v>
      </c>
      <c r="G51" s="482"/>
      <c r="H51" s="153"/>
      <c r="I51" s="153"/>
      <c r="J51" s="482">
        <v>11</v>
      </c>
      <c r="K51" s="482"/>
      <c r="L51" s="153"/>
      <c r="M51" s="153"/>
      <c r="N51" s="482">
        <v>13</v>
      </c>
      <c r="O51" s="482"/>
      <c r="P51" s="153"/>
      <c r="Q51" s="153"/>
      <c r="R51" s="482">
        <v>12</v>
      </c>
      <c r="S51" s="482"/>
      <c r="T51" s="153"/>
      <c r="U51" s="153"/>
      <c r="V51" s="482">
        <v>7</v>
      </c>
      <c r="W51" s="482"/>
      <c r="X51" s="153"/>
      <c r="Y51" s="153"/>
      <c r="Z51" s="154">
        <f>SUM(F51:W51)</f>
        <v>51</v>
      </c>
      <c r="AA51" s="79"/>
      <c r="AB51" s="155"/>
      <c r="AC51" s="155"/>
      <c r="AD51" s="89"/>
      <c r="AE51" s="483">
        <f>AE49+AG49</f>
        <v>1566</v>
      </c>
      <c r="AF51" s="484"/>
      <c r="AG51" s="485"/>
      <c r="AH51" s="208"/>
      <c r="AI51" s="208"/>
    </row>
    <row r="52" spans="1:35" ht="16.5" customHeight="1">
      <c r="A52"/>
      <c r="B52" s="499" t="s">
        <v>46</v>
      </c>
      <c r="C52" s="499"/>
      <c r="D52" s="500"/>
      <c r="E52" s="143"/>
      <c r="F52" s="501">
        <f>F49+F31</f>
        <v>35</v>
      </c>
      <c r="G52" s="502"/>
      <c r="H52" s="156"/>
      <c r="I52" s="157"/>
      <c r="J52" s="502">
        <f>J49+J31</f>
        <v>36</v>
      </c>
      <c r="K52" s="502"/>
      <c r="L52" s="158"/>
      <c r="M52" s="157"/>
      <c r="N52" s="502">
        <f>N49+N31</f>
        <v>36</v>
      </c>
      <c r="O52" s="502"/>
      <c r="P52" s="156"/>
      <c r="Q52" s="157"/>
      <c r="R52" s="502">
        <f>R49+R31</f>
        <v>35</v>
      </c>
      <c r="S52" s="502"/>
      <c r="T52" s="156"/>
      <c r="U52" s="157"/>
      <c r="V52" s="502">
        <f>V49+V31</f>
        <v>29</v>
      </c>
      <c r="W52" s="502"/>
      <c r="X52" s="156"/>
      <c r="Y52" s="159"/>
      <c r="Z52" s="160">
        <f>Z49+Z31</f>
        <v>171</v>
      </c>
      <c r="AA52" s="156"/>
      <c r="AB52" s="493">
        <f>AB49+AB31</f>
        <v>5356</v>
      </c>
      <c r="AC52" s="493"/>
      <c r="AD52" s="161"/>
      <c r="AE52" s="494">
        <f>AE50+AG50</f>
        <v>1380</v>
      </c>
      <c r="AF52" s="495"/>
      <c r="AG52" s="496"/>
      <c r="AH52" s="208"/>
      <c r="AI52" s="208"/>
    </row>
    <row r="53" spans="1:35" ht="16.5" customHeight="1">
      <c r="A53"/>
      <c r="B53" s="570" t="s">
        <v>47</v>
      </c>
      <c r="C53" s="570"/>
      <c r="D53" s="570"/>
      <c r="E53" s="162"/>
      <c r="F53" s="497">
        <v>35</v>
      </c>
      <c r="G53" s="497"/>
      <c r="H53" s="163"/>
      <c r="I53" s="163"/>
      <c r="J53" s="497">
        <v>36</v>
      </c>
      <c r="K53" s="497"/>
      <c r="L53" s="163"/>
      <c r="M53" s="163"/>
      <c r="N53" s="497">
        <v>36</v>
      </c>
      <c r="O53" s="497"/>
      <c r="P53" s="163"/>
      <c r="Q53" s="163"/>
      <c r="R53" s="497">
        <v>35</v>
      </c>
      <c r="S53" s="497"/>
      <c r="T53" s="163"/>
      <c r="U53" s="163"/>
      <c r="V53" s="497">
        <v>29</v>
      </c>
      <c r="W53" s="497"/>
      <c r="X53" s="163"/>
      <c r="Y53" s="164"/>
      <c r="Z53" s="165">
        <f>SUM(F53:V53)</f>
        <v>171</v>
      </c>
      <c r="AA53" s="166"/>
      <c r="AB53" s="498"/>
      <c r="AC53" s="498"/>
      <c r="AD53" s="167"/>
      <c r="AE53" s="168"/>
      <c r="AF53" s="169"/>
      <c r="AG53" s="170"/>
      <c r="AH53" s="208"/>
      <c r="AI53" s="208"/>
    </row>
    <row r="54" spans="1:35" ht="16.5" customHeight="1">
      <c r="A54"/>
      <c r="B54" s="171"/>
      <c r="C54" s="171"/>
      <c r="D54" s="171"/>
      <c r="E54" s="171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86"/>
      <c r="Z54" s="148"/>
      <c r="AA54" s="125"/>
      <c r="AB54" s="167"/>
      <c r="AC54" s="167"/>
      <c r="AD54" s="167"/>
      <c r="AE54" s="66"/>
      <c r="AF54" s="66"/>
      <c r="AG54" s="66"/>
      <c r="AH54" s="208"/>
      <c r="AI54" s="208"/>
    </row>
    <row r="55" spans="1:35" ht="15.75" customHeight="1">
      <c r="A55"/>
      <c r="B55" s="512" t="s">
        <v>48</v>
      </c>
      <c r="C55" s="512"/>
      <c r="D55" s="172"/>
      <c r="E55" s="33"/>
      <c r="F55" s="513">
        <v>2</v>
      </c>
      <c r="G55" s="514"/>
      <c r="H55" s="173">
        <v>2</v>
      </c>
      <c r="I55" s="134"/>
      <c r="J55" s="514">
        <v>2</v>
      </c>
      <c r="K55" s="514"/>
      <c r="L55" s="173">
        <v>2</v>
      </c>
      <c r="M55" s="134"/>
      <c r="N55" s="514">
        <v>2</v>
      </c>
      <c r="O55" s="514"/>
      <c r="P55" s="173">
        <v>1.79</v>
      </c>
      <c r="Q55" s="174"/>
      <c r="R55" s="514">
        <v>2</v>
      </c>
      <c r="S55" s="514"/>
      <c r="T55" s="173">
        <v>2</v>
      </c>
      <c r="U55" s="175"/>
      <c r="V55" s="514">
        <v>2</v>
      </c>
      <c r="W55" s="514"/>
      <c r="X55" s="176">
        <f>(V55)*(V$10/AE$1)</f>
        <v>1.5789473684210527</v>
      </c>
      <c r="Y55" s="11"/>
      <c r="Z55" s="177">
        <v>10</v>
      </c>
      <c r="AA55" s="25"/>
      <c r="AB55" s="503">
        <v>300</v>
      </c>
      <c r="AC55" s="503"/>
      <c r="AD55" s="38"/>
      <c r="AE55" s="178"/>
      <c r="AF55" s="179"/>
      <c r="AG55" s="180"/>
      <c r="AH55" s="208"/>
      <c r="AI55" s="208"/>
    </row>
    <row r="56" spans="1:35" ht="19.5" customHeight="1">
      <c r="A56"/>
      <c r="B56" s="504" t="s">
        <v>49</v>
      </c>
      <c r="C56" s="504"/>
      <c r="D56" s="505"/>
      <c r="E56" s="181"/>
      <c r="F56" s="506" t="s">
        <v>50</v>
      </c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11"/>
      <c r="Z56" s="11"/>
      <c r="AA56" s="25"/>
      <c r="AB56" s="508">
        <v>10</v>
      </c>
      <c r="AC56" s="508"/>
      <c r="AD56" s="38"/>
      <c r="AE56" s="178"/>
      <c r="AF56" s="179"/>
      <c r="AG56" s="180"/>
      <c r="AH56" s="208"/>
      <c r="AI56" s="208"/>
    </row>
    <row r="57" spans="1:35" ht="17.399999999999999">
      <c r="A57"/>
      <c r="B57" s="509" t="s">
        <v>51</v>
      </c>
      <c r="C57" s="509"/>
      <c r="D57" s="72"/>
      <c r="E57" s="33"/>
      <c r="F57" s="510">
        <v>0.5</v>
      </c>
      <c r="G57" s="511"/>
      <c r="H57" s="182"/>
      <c r="I57" s="134"/>
      <c r="J57" s="511">
        <v>0.5</v>
      </c>
      <c r="K57" s="511"/>
      <c r="L57" s="182"/>
      <c r="M57" s="134"/>
      <c r="N57" s="511">
        <v>0.5</v>
      </c>
      <c r="O57" s="511"/>
      <c r="P57" s="182"/>
      <c r="Q57" s="134"/>
      <c r="R57" s="511"/>
      <c r="S57" s="511"/>
      <c r="T57" s="182"/>
      <c r="U57" s="134"/>
      <c r="V57" s="511"/>
      <c r="W57" s="511"/>
      <c r="X57" s="182"/>
      <c r="Y57" s="11"/>
      <c r="Z57" s="183">
        <v>1.5</v>
      </c>
      <c r="AA57" s="25"/>
      <c r="AB57" s="520">
        <v>45</v>
      </c>
      <c r="AC57" s="520"/>
      <c r="AD57" s="161"/>
      <c r="AE57" s="184"/>
      <c r="AF57" s="184"/>
      <c r="AG57" s="184"/>
      <c r="AH57" s="208"/>
      <c r="AI57" s="208"/>
    </row>
    <row r="58" spans="1:35" ht="18.75" customHeight="1">
      <c r="A58"/>
      <c r="B58" s="521" t="s">
        <v>52</v>
      </c>
      <c r="C58" s="521"/>
      <c r="D58" s="185"/>
      <c r="E58" s="186"/>
      <c r="F58" s="522">
        <f>F52+F55+F57</f>
        <v>37.5</v>
      </c>
      <c r="G58" s="522"/>
      <c r="H58" s="187"/>
      <c r="I58" s="134"/>
      <c r="J58" s="522">
        <f>J52+J55+J57</f>
        <v>38.5</v>
      </c>
      <c r="K58" s="522"/>
      <c r="L58" s="187"/>
      <c r="M58" s="134"/>
      <c r="N58" s="523">
        <f>N52+N55+N57</f>
        <v>38.5</v>
      </c>
      <c r="O58" s="523"/>
      <c r="P58" s="218"/>
      <c r="Q58" s="219"/>
      <c r="R58" s="523">
        <f>R52+R55+R57</f>
        <v>37</v>
      </c>
      <c r="S58" s="523"/>
      <c r="T58" s="188"/>
      <c r="U58" s="134"/>
      <c r="V58" s="522">
        <f>V52+V55+V57</f>
        <v>31</v>
      </c>
      <c r="W58" s="522"/>
      <c r="X58" s="187"/>
      <c r="Y58" s="189"/>
      <c r="Z58" s="190">
        <f>F58+J58+N58+R58+V58</f>
        <v>182.5</v>
      </c>
      <c r="AA58" s="25"/>
      <c r="AB58" s="524">
        <f>AB52+AB55+AB57+AB56</f>
        <v>5711</v>
      </c>
      <c r="AC58" s="524"/>
      <c r="AD58" s="38"/>
      <c r="AE58" s="2"/>
      <c r="AF58" s="2"/>
      <c r="AG58" s="2"/>
      <c r="AH58" s="208"/>
      <c r="AI58" s="208"/>
    </row>
    <row r="59" spans="1:35" ht="42.75" customHeight="1" thickBot="1">
      <c r="A59"/>
      <c r="B59" s="515" t="s">
        <v>66</v>
      </c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7"/>
      <c r="Q59" s="220"/>
      <c r="R59" s="191"/>
      <c r="S59" s="191"/>
      <c r="T59" s="192"/>
      <c r="U59" s="191"/>
      <c r="V59" s="193"/>
      <c r="W59" s="193"/>
      <c r="X59" s="191"/>
      <c r="Y59" s="191"/>
      <c r="Z59" s="191"/>
      <c r="AA59" s="191"/>
      <c r="AB59" s="191"/>
      <c r="AC59" s="194"/>
      <c r="AD59" s="38"/>
      <c r="AE59" s="2"/>
      <c r="AF59" s="2"/>
      <c r="AG59" s="2"/>
      <c r="AH59" s="208"/>
      <c r="AI59" s="208"/>
    </row>
    <row r="60" spans="1:35" s="209" customFormat="1" ht="15.75" customHeight="1">
      <c r="A60"/>
      <c r="B60" s="195" t="s">
        <v>174</v>
      </c>
      <c r="C60" s="196"/>
      <c r="D60" s="196"/>
      <c r="E60" s="196"/>
      <c r="F60" s="84"/>
      <c r="G60" s="84"/>
      <c r="H60" s="196"/>
      <c r="I60" s="196"/>
      <c r="J60" s="84"/>
      <c r="K60" s="84"/>
      <c r="L60" s="196"/>
      <c r="M60" s="197"/>
      <c r="N60" s="198"/>
      <c r="O60" s="198"/>
      <c r="P60" s="200" t="s">
        <v>127</v>
      </c>
      <c r="Q60" s="221"/>
      <c r="R60" s="196"/>
      <c r="S60" s="196"/>
      <c r="T60" s="200" t="s">
        <v>128</v>
      </c>
      <c r="U60" s="196"/>
      <c r="V60" s="198"/>
      <c r="W60" s="84"/>
      <c r="X60" s="197"/>
      <c r="Y60" s="197"/>
      <c r="Z60" s="196"/>
      <c r="AA60" s="196"/>
      <c r="AB60" s="199"/>
      <c r="AC60" s="199"/>
      <c r="AD60" s="89"/>
      <c r="AE60" s="2"/>
      <c r="AF60" s="2"/>
      <c r="AG60" s="2"/>
    </row>
    <row r="61" spans="1:35" ht="9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6"/>
      <c r="N61" s="84"/>
      <c r="O61" s="84"/>
      <c r="P61" s="196"/>
      <c r="Q61" s="196"/>
      <c r="R61" s="196"/>
      <c r="S61" s="196"/>
      <c r="T61" s="196"/>
      <c r="U61" s="196"/>
      <c r="V61" s="84"/>
      <c r="W61" s="84"/>
      <c r="X61" s="196"/>
      <c r="Y61" s="196"/>
      <c r="Z61" s="196"/>
      <c r="AA61" s="196"/>
      <c r="AB61" s="199"/>
      <c r="AC61" s="199"/>
      <c r="AD61" s="89"/>
      <c r="AE61" s="2"/>
      <c r="AF61" s="2"/>
      <c r="AG61" s="2"/>
    </row>
    <row r="62" spans="1:35" ht="15.75" customHeight="1">
      <c r="A62"/>
      <c r="B62" s="518" t="s">
        <v>178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8"/>
      <c r="M62" s="518"/>
      <c r="N62" s="518"/>
      <c r="O62" s="518"/>
      <c r="Q62" s="200"/>
      <c r="R62" s="200"/>
      <c r="S62" s="200"/>
      <c r="U62" s="200"/>
      <c r="V62" s="200"/>
      <c r="X62" s="201"/>
      <c r="Y62" s="201"/>
      <c r="Z62" s="202"/>
      <c r="AA62" s="196"/>
      <c r="AB62" s="199"/>
      <c r="AC62" s="199"/>
      <c r="AD62" s="89"/>
      <c r="AE62" s="2"/>
      <c r="AF62" s="2"/>
      <c r="AG62" s="2"/>
    </row>
    <row r="63" spans="1:35" ht="17.399999999999999">
      <c r="A63"/>
      <c r="B63" s="275" t="s">
        <v>179</v>
      </c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03"/>
      <c r="P63" s="201"/>
      <c r="Q63" s="201"/>
      <c r="R63" s="201"/>
      <c r="S63" s="201"/>
      <c r="T63" s="201"/>
      <c r="U63" s="201"/>
      <c r="V63" s="201"/>
      <c r="W63" s="204"/>
      <c r="X63" s="196"/>
      <c r="Y63" s="196"/>
      <c r="Z63" s="196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7.399999999999999">
      <c r="A65" s="337" t="s">
        <v>168</v>
      </c>
      <c r="B65" s="642" t="s">
        <v>173</v>
      </c>
      <c r="C65" s="642"/>
      <c r="D65" s="642"/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89"/>
      <c r="AE65" s="2"/>
      <c r="AF65" s="2"/>
      <c r="AG65" s="2"/>
    </row>
    <row r="66" spans="1:33" ht="15.6">
      <c r="A66"/>
      <c r="B66" s="205"/>
      <c r="C66" s="196"/>
      <c r="D66" s="196"/>
      <c r="E66" s="196"/>
      <c r="F66" s="84"/>
      <c r="G66" s="84"/>
      <c r="H66" s="196"/>
      <c r="I66" s="339"/>
      <c r="J66" s="84"/>
      <c r="K66" s="519" t="s">
        <v>53</v>
      </c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  <row r="67" spans="1:33" s="209" customFormat="1" ht="15.6">
      <c r="A67"/>
      <c r="B67" s="207"/>
      <c r="C67" s="207"/>
      <c r="D67" s="207"/>
      <c r="E67" s="207"/>
      <c r="F67" s="207"/>
      <c r="G67" s="207"/>
      <c r="H67" s="207"/>
      <c r="I67" s="207"/>
      <c r="J67" s="207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</sheetData>
  <mergeCells count="304">
    <mergeCell ref="B59:P59"/>
    <mergeCell ref="B62:O62"/>
    <mergeCell ref="K66:Y67"/>
    <mergeCell ref="C30:D30"/>
    <mergeCell ref="B65:AC65"/>
    <mergeCell ref="AB57:AC57"/>
    <mergeCell ref="B58:C58"/>
    <mergeCell ref="F58:G58"/>
    <mergeCell ref="J58:K58"/>
    <mergeCell ref="N58:O58"/>
    <mergeCell ref="R58:S58"/>
    <mergeCell ref="V58:W58"/>
    <mergeCell ref="AB58:AC58"/>
    <mergeCell ref="AB55:AC55"/>
    <mergeCell ref="B56:D56"/>
    <mergeCell ref="F56:X56"/>
    <mergeCell ref="AB56:AC56"/>
    <mergeCell ref="B57:C57"/>
    <mergeCell ref="F57:G57"/>
    <mergeCell ref="J57:K57"/>
    <mergeCell ref="N57:O57"/>
    <mergeCell ref="R57:S57"/>
    <mergeCell ref="V57:W57"/>
    <mergeCell ref="B55:C55"/>
    <mergeCell ref="F55:G55"/>
    <mergeCell ref="J55:K55"/>
    <mergeCell ref="N55:O55"/>
    <mergeCell ref="R55:S55"/>
    <mergeCell ref="V55:W55"/>
    <mergeCell ref="AB52:AC52"/>
    <mergeCell ref="AE52:AG52"/>
    <mergeCell ref="B53:D53"/>
    <mergeCell ref="F53:G53"/>
    <mergeCell ref="J53:K53"/>
    <mergeCell ref="N53:O53"/>
    <mergeCell ref="R53:S53"/>
    <mergeCell ref="V53:W53"/>
    <mergeCell ref="AB53:AC53"/>
    <mergeCell ref="B52:D52"/>
    <mergeCell ref="F52:G52"/>
    <mergeCell ref="J52:K52"/>
    <mergeCell ref="N52:O52"/>
    <mergeCell ref="R52:S52"/>
    <mergeCell ref="V52:W52"/>
    <mergeCell ref="F51:G51"/>
    <mergeCell ref="J51:K51"/>
    <mergeCell ref="N51:O51"/>
    <mergeCell ref="R51:S51"/>
    <mergeCell ref="V51:W51"/>
    <mergeCell ref="AE51:AG51"/>
    <mergeCell ref="AB49:AC49"/>
    <mergeCell ref="C50:D50"/>
    <mergeCell ref="F50:G50"/>
    <mergeCell ref="J50:K50"/>
    <mergeCell ref="N50:O50"/>
    <mergeCell ref="R50:S50"/>
    <mergeCell ref="V50:W50"/>
    <mergeCell ref="B49:D49"/>
    <mergeCell ref="F49:G49"/>
    <mergeCell ref="J49:K49"/>
    <mergeCell ref="N49:O49"/>
    <mergeCell ref="R49:S49"/>
    <mergeCell ref="V49:W49"/>
    <mergeCell ref="AB46:AC46"/>
    <mergeCell ref="AE46:AG46"/>
    <mergeCell ref="B47:D47"/>
    <mergeCell ref="F47:G47"/>
    <mergeCell ref="J47:K47"/>
    <mergeCell ref="N47:O47"/>
    <mergeCell ref="R47:S47"/>
    <mergeCell ref="V47:W47"/>
    <mergeCell ref="AB47:AC47"/>
    <mergeCell ref="C46:D46"/>
    <mergeCell ref="F46:G46"/>
    <mergeCell ref="J46:K46"/>
    <mergeCell ref="N46:O46"/>
    <mergeCell ref="R46:S46"/>
    <mergeCell ref="V46:W46"/>
    <mergeCell ref="V44:W44"/>
    <mergeCell ref="AB44:AC44"/>
    <mergeCell ref="F45:G45"/>
    <mergeCell ref="J45:K45"/>
    <mergeCell ref="N45:O45"/>
    <mergeCell ref="R45:S45"/>
    <mergeCell ref="V45:W45"/>
    <mergeCell ref="AB45:AC45"/>
    <mergeCell ref="B43:D43"/>
    <mergeCell ref="C44:D44"/>
    <mergeCell ref="F44:G44"/>
    <mergeCell ref="J44:K44"/>
    <mergeCell ref="N44:O44"/>
    <mergeCell ref="R44:S44"/>
    <mergeCell ref="AB40:AC40"/>
    <mergeCell ref="B41:D41"/>
    <mergeCell ref="F41:G41"/>
    <mergeCell ref="J41:K41"/>
    <mergeCell ref="N41:O41"/>
    <mergeCell ref="R41:S41"/>
    <mergeCell ref="V41:W41"/>
    <mergeCell ref="AB41:AC41"/>
    <mergeCell ref="C40:D40"/>
    <mergeCell ref="F40:G40"/>
    <mergeCell ref="J40:K40"/>
    <mergeCell ref="N40:O40"/>
    <mergeCell ref="R40:S40"/>
    <mergeCell ref="V40:W40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AE31:AG32"/>
    <mergeCell ref="C32:D32"/>
    <mergeCell ref="AB32:AC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F27:G27"/>
    <mergeCell ref="J27:K27"/>
    <mergeCell ref="N27:O27"/>
    <mergeCell ref="R27:S27"/>
    <mergeCell ref="V27:W27"/>
    <mergeCell ref="AB27:AC27"/>
    <mergeCell ref="F26:G26"/>
    <mergeCell ref="J26:K26"/>
    <mergeCell ref="N26:O26"/>
    <mergeCell ref="R26:S26"/>
    <mergeCell ref="V26:W26"/>
    <mergeCell ref="AB26:AC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</mergeCells>
  <conditionalFormatting sqref="H13:H30 L13:L31 X13:X31 P13:P32 T13:T32 I29:I30 Q29:Q30 U29:U30 H30:I31 P30:Q31 T30:U31 H33 Q33:Q40 U33:U40 I33:I45 H40 H42:H43 Q45 U45 H47">
    <cfRule type="cellIs" dxfId="11" priority="9" stopIfTrue="1" operator="equal">
      <formula>0</formula>
    </cfRule>
  </conditionalFormatting>
  <conditionalFormatting sqref="H33:H40 H42:H46 L33:L40 P33:P40 T33:T46 X33:X46 L42:L46 P42:P46">
    <cfRule type="cellIs" dxfId="10" priority="10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72"/>
  <sheetViews>
    <sheetView view="pageBreakPreview" topLeftCell="A49" zoomScaleNormal="70" zoomScaleSheetLayoutView="100" workbookViewId="0">
      <selection activeCell="AD22" sqref="AD22:AE22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3.3984375" style="217" customWidth="1"/>
    <col min="31" max="31" width="5.69921875" style="209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109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531" t="s">
        <v>6</v>
      </c>
      <c r="K6" s="531"/>
      <c r="L6" s="531"/>
      <c r="M6" s="9"/>
      <c r="N6" s="635" t="s">
        <v>7</v>
      </c>
      <c r="O6" s="635"/>
      <c r="P6" s="635"/>
      <c r="Q6" s="9"/>
      <c r="R6" s="531" t="s">
        <v>8</v>
      </c>
      <c r="S6" s="531"/>
      <c r="T6" s="531"/>
      <c r="U6" s="9"/>
      <c r="V6" s="645" t="s">
        <v>9</v>
      </c>
      <c r="W6" s="645"/>
      <c r="X6" s="645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34</v>
      </c>
      <c r="G8" s="366"/>
      <c r="H8" s="366"/>
      <c r="I8" s="11"/>
      <c r="J8" s="366">
        <v>34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502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236">
        <v>2</v>
      </c>
      <c r="C14" s="327" t="s">
        <v>149</v>
      </c>
      <c r="D14" s="59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370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254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34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254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64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128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164</v>
      </c>
      <c r="D21" s="40"/>
      <c r="E21" s="18"/>
      <c r="F21" s="380">
        <v>2</v>
      </c>
      <c r="G21" s="381"/>
      <c r="H21" s="34">
        <f t="shared" si="0"/>
        <v>2</v>
      </c>
      <c r="I21" s="20"/>
      <c r="J21" s="381">
        <v>3</v>
      </c>
      <c r="K21" s="381"/>
      <c r="L21" s="35">
        <f t="shared" si="1"/>
        <v>3</v>
      </c>
      <c r="M21" s="22"/>
      <c r="N21" s="381">
        <v>3</v>
      </c>
      <c r="O21" s="381"/>
      <c r="P21" s="36">
        <f t="shared" si="2"/>
        <v>2.6842105263157894</v>
      </c>
      <c r="Q21" s="20"/>
      <c r="R21" s="381">
        <v>2</v>
      </c>
      <c r="S21" s="381"/>
      <c r="T21" s="36">
        <f t="shared" si="3"/>
        <v>1.7894736842105263</v>
      </c>
      <c r="U21" s="20"/>
      <c r="V21" s="381">
        <v>4</v>
      </c>
      <c r="W21" s="381"/>
      <c r="X21" s="36">
        <f t="shared" si="4"/>
        <v>3.1578947368421053</v>
      </c>
      <c r="Y21" s="11"/>
      <c r="Z21" s="24">
        <f t="shared" si="5"/>
        <v>14</v>
      </c>
      <c r="AA21" s="25"/>
      <c r="AB21" s="368">
        <f t="shared" si="6"/>
        <v>432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22</v>
      </c>
      <c r="D22" s="40"/>
      <c r="E22" s="18"/>
      <c r="F22" s="380">
        <v>1</v>
      </c>
      <c r="G22" s="381"/>
      <c r="H22" s="34">
        <f t="shared" si="0"/>
        <v>1</v>
      </c>
      <c r="I22" s="20"/>
      <c r="J22" s="381">
        <v>1</v>
      </c>
      <c r="K22" s="381"/>
      <c r="L22" s="35">
        <f t="shared" si="1"/>
        <v>1</v>
      </c>
      <c r="M22" s="22"/>
      <c r="N22" s="381">
        <v>1</v>
      </c>
      <c r="O22" s="381"/>
      <c r="P22" s="36">
        <f t="shared" si="2"/>
        <v>0.89473684210526316</v>
      </c>
      <c r="Q22" s="20"/>
      <c r="R22" s="381">
        <v>1</v>
      </c>
      <c r="S22" s="381"/>
      <c r="T22" s="36">
        <f t="shared" si="3"/>
        <v>0.89473684210526316</v>
      </c>
      <c r="U22" s="20"/>
      <c r="V22" s="381"/>
      <c r="W22" s="381"/>
      <c r="X22" s="36">
        <f t="shared" si="4"/>
        <v>0</v>
      </c>
      <c r="Y22" s="11"/>
      <c r="Z22" s="24">
        <f t="shared" si="5"/>
        <v>4</v>
      </c>
      <c r="AA22" s="25"/>
      <c r="AB22" s="368">
        <f t="shared" si="6"/>
        <v>128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128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163</v>
      </c>
      <c r="D24" s="43" t="s">
        <v>25</v>
      </c>
      <c r="E24" s="44"/>
      <c r="F24" s="390">
        <v>1</v>
      </c>
      <c r="G24" s="391"/>
      <c r="H24" s="45">
        <f t="shared" si="0"/>
        <v>1</v>
      </c>
      <c r="I24" s="20"/>
      <c r="J24" s="391">
        <v>1</v>
      </c>
      <c r="K24" s="391"/>
      <c r="L24" s="46">
        <f t="shared" si="1"/>
        <v>1</v>
      </c>
      <c r="M24" s="20"/>
      <c r="N24" s="391">
        <v>1</v>
      </c>
      <c r="O24" s="391"/>
      <c r="P24" s="47">
        <f t="shared" si="2"/>
        <v>0.89473684210526316</v>
      </c>
      <c r="Q24" s="20"/>
      <c r="R24" s="391">
        <v>1</v>
      </c>
      <c r="S24" s="391"/>
      <c r="T24" s="47">
        <f t="shared" si="3"/>
        <v>0.89473684210526316</v>
      </c>
      <c r="U24" s="20"/>
      <c r="V24" s="391"/>
      <c r="W24" s="391"/>
      <c r="X24" s="47">
        <f t="shared" si="4"/>
        <v>0</v>
      </c>
      <c r="Y24" s="11"/>
      <c r="Z24" s="24">
        <f t="shared" si="5"/>
        <v>4</v>
      </c>
      <c r="AA24" s="25"/>
      <c r="AB24" s="368">
        <f t="shared" si="6"/>
        <v>128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2</v>
      </c>
      <c r="O25" s="395"/>
      <c r="P25" s="55">
        <f t="shared" si="2"/>
        <v>1.7894736842105263</v>
      </c>
      <c r="Q25" s="53"/>
      <c r="R25" s="395">
        <v>2</v>
      </c>
      <c r="S25" s="395"/>
      <c r="T25" s="56">
        <f t="shared" si="3"/>
        <v>1.7894736842105263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8</v>
      </c>
      <c r="AA25" s="58"/>
      <c r="AB25" s="368">
        <f t="shared" si="6"/>
        <v>244</v>
      </c>
      <c r="AC25" s="368"/>
      <c r="AD25" s="38"/>
      <c r="AE25" s="27"/>
      <c r="AF25" s="49"/>
      <c r="AG25" s="29"/>
    </row>
    <row r="26" spans="1:35" ht="24.9" customHeight="1" thickBot="1">
      <c r="A26"/>
      <c r="B26" s="236">
        <v>13</v>
      </c>
      <c r="C26" s="327" t="s">
        <v>148</v>
      </c>
      <c r="D26" s="59"/>
      <c r="E26" s="44"/>
      <c r="F26" s="613">
        <v>1</v>
      </c>
      <c r="G26" s="614"/>
      <c r="H26" s="60">
        <f t="shared" si="0"/>
        <v>1</v>
      </c>
      <c r="I26" s="20"/>
      <c r="J26" s="613">
        <v>1</v>
      </c>
      <c r="K26" s="614"/>
      <c r="L26" s="61">
        <f t="shared" si="1"/>
        <v>1</v>
      </c>
      <c r="M26" s="22"/>
      <c r="N26" s="613">
        <v>1</v>
      </c>
      <c r="O26" s="614"/>
      <c r="P26" s="62">
        <f t="shared" si="2"/>
        <v>0.89473684210526316</v>
      </c>
      <c r="Q26" s="20"/>
      <c r="R26" s="613"/>
      <c r="S26" s="615"/>
      <c r="T26" s="63">
        <f t="shared" si="3"/>
        <v>0</v>
      </c>
      <c r="U26" s="20"/>
      <c r="V26" s="613"/>
      <c r="W26" s="614"/>
      <c r="X26" s="62">
        <f t="shared" si="4"/>
        <v>0</v>
      </c>
      <c r="Y26" s="64"/>
      <c r="Z26" s="24">
        <f t="shared" si="5"/>
        <v>3</v>
      </c>
      <c r="AA26" s="65"/>
      <c r="AB26" s="625">
        <f t="shared" si="6"/>
        <v>98</v>
      </c>
      <c r="AC26" s="626"/>
      <c r="AD26" s="38"/>
      <c r="AE26" s="27"/>
      <c r="AF26" s="41"/>
      <c r="AG26" s="66"/>
      <c r="AI26" s="213"/>
    </row>
    <row r="27" spans="1:35" ht="24.9" customHeight="1" thickBot="1">
      <c r="A27"/>
      <c r="B27" s="30">
        <v>14</v>
      </c>
      <c r="C27" s="31" t="s">
        <v>28</v>
      </c>
      <c r="D27" s="32"/>
      <c r="E27" s="33"/>
      <c r="F27" s="380">
        <v>3</v>
      </c>
      <c r="G27" s="381"/>
      <c r="H27" s="34">
        <f t="shared" si="0"/>
        <v>3</v>
      </c>
      <c r="I27" s="20"/>
      <c r="J27" s="381">
        <v>3</v>
      </c>
      <c r="K27" s="381"/>
      <c r="L27" s="35">
        <f t="shared" si="1"/>
        <v>3</v>
      </c>
      <c r="M27" s="22"/>
      <c r="N27" s="381">
        <v>3</v>
      </c>
      <c r="O27" s="381"/>
      <c r="P27" s="36">
        <f t="shared" si="2"/>
        <v>2.6842105263157894</v>
      </c>
      <c r="Q27" s="20"/>
      <c r="R27" s="381">
        <v>3</v>
      </c>
      <c r="S27" s="381"/>
      <c r="T27" s="68">
        <f t="shared" si="3"/>
        <v>2.6842105263157894</v>
      </c>
      <c r="U27" s="20"/>
      <c r="V27" s="381">
        <v>3</v>
      </c>
      <c r="W27" s="381"/>
      <c r="X27" s="69">
        <f t="shared" si="4"/>
        <v>2.3684210526315788</v>
      </c>
      <c r="Y27" s="11"/>
      <c r="Z27" s="24">
        <f t="shared" si="5"/>
        <v>15</v>
      </c>
      <c r="AA27" s="25"/>
      <c r="AB27" s="368">
        <f t="shared" si="6"/>
        <v>468</v>
      </c>
      <c r="AC27" s="368"/>
      <c r="AD27" s="38"/>
      <c r="AE27" s="27"/>
      <c r="AF27" s="2"/>
      <c r="AG27" s="2"/>
    </row>
    <row r="28" spans="1:35" ht="24.9" customHeight="1" thickBot="1">
      <c r="A28"/>
      <c r="B28" s="30">
        <v>15</v>
      </c>
      <c r="C28" s="31" t="s">
        <v>29</v>
      </c>
      <c r="D28" s="32"/>
      <c r="E28" s="33"/>
      <c r="F28" s="380">
        <v>1</v>
      </c>
      <c r="G28" s="381"/>
      <c r="H28" s="34">
        <f t="shared" si="0"/>
        <v>1</v>
      </c>
      <c r="I28" s="20"/>
      <c r="J28" s="381"/>
      <c r="K28" s="381"/>
      <c r="L28" s="35">
        <f t="shared" si="1"/>
        <v>0</v>
      </c>
      <c r="M28" s="22"/>
      <c r="N28" s="381"/>
      <c r="O28" s="381"/>
      <c r="P28" s="36">
        <f t="shared" si="2"/>
        <v>0</v>
      </c>
      <c r="Q28" s="20"/>
      <c r="R28" s="381"/>
      <c r="S28" s="381"/>
      <c r="T28" s="34">
        <f t="shared" si="3"/>
        <v>0</v>
      </c>
      <c r="U28" s="20"/>
      <c r="V28" s="381"/>
      <c r="W28" s="381"/>
      <c r="X28" s="69">
        <f t="shared" si="4"/>
        <v>0</v>
      </c>
      <c r="Y28" s="11"/>
      <c r="Z28" s="24">
        <f t="shared" si="5"/>
        <v>1</v>
      </c>
      <c r="AA28" s="25"/>
      <c r="AB28" s="368">
        <f t="shared" si="6"/>
        <v>34</v>
      </c>
      <c r="AC28" s="368"/>
      <c r="AD28" s="38"/>
      <c r="AE28" s="27"/>
      <c r="AF28" s="2"/>
      <c r="AG28" s="2"/>
      <c r="AH28" s="214"/>
      <c r="AI28" s="214"/>
    </row>
    <row r="29" spans="1:35" ht="24.9" customHeight="1" thickBot="1">
      <c r="A29"/>
      <c r="B29" s="70">
        <v>16</v>
      </c>
      <c r="C29" s="71" t="s">
        <v>30</v>
      </c>
      <c r="D29" s="72"/>
      <c r="E29" s="33"/>
      <c r="F29" s="398">
        <v>1</v>
      </c>
      <c r="G29" s="399"/>
      <c r="H29" s="63">
        <f t="shared" si="0"/>
        <v>1</v>
      </c>
      <c r="I29" s="73"/>
      <c r="J29" s="399">
        <v>1</v>
      </c>
      <c r="K29" s="399"/>
      <c r="L29" s="35">
        <f t="shared" si="1"/>
        <v>1</v>
      </c>
      <c r="M29" s="74"/>
      <c r="N29" s="399">
        <v>1</v>
      </c>
      <c r="O29" s="399"/>
      <c r="P29" s="36">
        <f t="shared" si="2"/>
        <v>0.89473684210526316</v>
      </c>
      <c r="Q29" s="73"/>
      <c r="R29" s="399">
        <v>1</v>
      </c>
      <c r="S29" s="399"/>
      <c r="T29" s="36">
        <f t="shared" si="3"/>
        <v>0.89473684210526316</v>
      </c>
      <c r="U29" s="73"/>
      <c r="V29" s="399">
        <v>1</v>
      </c>
      <c r="W29" s="399"/>
      <c r="X29" s="68">
        <f t="shared" si="4"/>
        <v>0.78947368421052633</v>
      </c>
      <c r="Y29" s="11"/>
      <c r="Z29" s="24">
        <f t="shared" si="5"/>
        <v>5</v>
      </c>
      <c r="AA29" s="25"/>
      <c r="AB29" s="368">
        <f t="shared" si="6"/>
        <v>156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17</v>
      </c>
      <c r="C30" s="643" t="s">
        <v>169</v>
      </c>
      <c r="D30" s="644"/>
      <c r="E30" s="33"/>
      <c r="F30" s="398"/>
      <c r="G30" s="399"/>
      <c r="H30" s="63">
        <f t="shared" si="0"/>
        <v>0</v>
      </c>
      <c r="I30" s="73"/>
      <c r="J30" s="399"/>
      <c r="K30" s="399"/>
      <c r="L30" s="35">
        <f t="shared" si="1"/>
        <v>0</v>
      </c>
      <c r="M30" s="74"/>
      <c r="N30" s="399"/>
      <c r="O30" s="399"/>
      <c r="P30" s="36">
        <f t="shared" si="2"/>
        <v>0</v>
      </c>
      <c r="Q30" s="73"/>
      <c r="R30" s="641">
        <v>1</v>
      </c>
      <c r="S30" s="641"/>
      <c r="T30" s="36">
        <f t="shared" si="3"/>
        <v>0.89473684210526316</v>
      </c>
      <c r="U30" s="73"/>
      <c r="V30" s="641">
        <v>3</v>
      </c>
      <c r="W30" s="641"/>
      <c r="X30" s="68">
        <f t="shared" si="4"/>
        <v>2.3684210526315788</v>
      </c>
      <c r="Y30" s="11"/>
      <c r="Z30" s="24">
        <f t="shared" si="5"/>
        <v>4</v>
      </c>
      <c r="AA30" s="25"/>
      <c r="AB30" s="368">
        <f t="shared" si="6"/>
        <v>114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3594</v>
      </c>
      <c r="AC31" s="402"/>
      <c r="AD31" s="38"/>
      <c r="AE31" s="27"/>
      <c r="AF31" s="2"/>
      <c r="AG31" s="2"/>
      <c r="AH31" s="208"/>
      <c r="AI31" s="208"/>
    </row>
    <row r="32" spans="1:35" ht="27" customHeight="1">
      <c r="A32"/>
      <c r="B32" s="84"/>
      <c r="C32" s="409"/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67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340" t="s">
        <v>69</v>
      </c>
      <c r="T32" s="278" t="s">
        <v>71</v>
      </c>
      <c r="U32" s="268"/>
      <c r="V32" s="278">
        <v>18</v>
      </c>
      <c r="W32" s="340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3" t="s">
        <v>31</v>
      </c>
      <c r="AF32" s="404"/>
      <c r="AG32" s="405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110</v>
      </c>
      <c r="AF33" s="413"/>
      <c r="AG33" s="343" t="s">
        <v>111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428" t="s">
        <v>112</v>
      </c>
      <c r="D35" s="429"/>
      <c r="E35" s="112"/>
      <c r="F35" s="430">
        <v>2</v>
      </c>
      <c r="G35" s="431"/>
      <c r="H35" s="223">
        <f t="shared" ref="H35:H42" si="7">(F35)*(F$10/AE$1)</f>
        <v>2</v>
      </c>
      <c r="I35" s="113"/>
      <c r="J35" s="430">
        <v>1</v>
      </c>
      <c r="K35" s="431"/>
      <c r="L35" s="223">
        <f t="shared" ref="L35:L42" si="8">J35*(J$10/AE$1)</f>
        <v>1</v>
      </c>
      <c r="M35" s="114"/>
      <c r="N35" s="430"/>
      <c r="O35" s="431"/>
      <c r="P35" s="223">
        <f t="shared" ref="P35:P42" si="9">N35*(N$10/AE$1)</f>
        <v>0</v>
      </c>
      <c r="Q35" s="113"/>
      <c r="R35" s="430"/>
      <c r="S35" s="431"/>
      <c r="T35" s="223">
        <f t="shared" ref="T35:T42" si="10">R35*(R$10/AE$1)</f>
        <v>0</v>
      </c>
      <c r="U35" s="113"/>
      <c r="V35" s="548"/>
      <c r="W35" s="549"/>
      <c r="X35" s="224">
        <f t="shared" ref="X35:X40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102</v>
      </c>
      <c r="AC35" s="419"/>
      <c r="AD35" s="115"/>
      <c r="AE35" s="269">
        <f>AB35</f>
        <v>102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420" t="s">
        <v>113</v>
      </c>
      <c r="D36" s="421"/>
      <c r="E36" s="112"/>
      <c r="F36" s="422"/>
      <c r="G36" s="423"/>
      <c r="H36" s="231">
        <f t="shared" si="7"/>
        <v>0</v>
      </c>
      <c r="I36" s="73"/>
      <c r="J36" s="422">
        <v>2</v>
      </c>
      <c r="K36" s="423"/>
      <c r="L36" s="231">
        <f t="shared" si="8"/>
        <v>2</v>
      </c>
      <c r="M36" s="74"/>
      <c r="N36" s="422"/>
      <c r="O36" s="423"/>
      <c r="P36" s="231">
        <f t="shared" si="9"/>
        <v>0</v>
      </c>
      <c r="Q36" s="73"/>
      <c r="R36" s="422"/>
      <c r="S36" s="423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42" si="12">F36+J36+N36+R36+V36</f>
        <v>2</v>
      </c>
      <c r="AA36" s="79"/>
      <c r="AB36" s="418">
        <f t="shared" ref="AB36:AB42" si="13">F36*F$8+J36*J$8+N36*N$8+R36*R$8+V36*V$8</f>
        <v>68</v>
      </c>
      <c r="AC36" s="419"/>
      <c r="AD36" s="115"/>
      <c r="AE36" s="228">
        <f t="shared" ref="AE36:AE39" si="14">AB36</f>
        <v>68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420" t="s">
        <v>114</v>
      </c>
      <c r="D37" s="421"/>
      <c r="E37" s="112"/>
      <c r="F37" s="555">
        <v>1</v>
      </c>
      <c r="G37" s="556"/>
      <c r="H37" s="231">
        <f t="shared" si="7"/>
        <v>1</v>
      </c>
      <c r="I37" s="73"/>
      <c r="J37" s="422">
        <v>1</v>
      </c>
      <c r="K37" s="423"/>
      <c r="L37" s="231">
        <f t="shared" si="8"/>
        <v>1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557"/>
      <c r="W37" s="558"/>
      <c r="X37" s="225">
        <f t="shared" si="11"/>
        <v>0</v>
      </c>
      <c r="Y37" s="79"/>
      <c r="Z37" s="226">
        <f t="shared" si="12"/>
        <v>2</v>
      </c>
      <c r="AA37" s="79"/>
      <c r="AB37" s="418">
        <f t="shared" si="13"/>
        <v>68</v>
      </c>
      <c r="AC37" s="419"/>
      <c r="AD37" s="115"/>
      <c r="AE37" s="228">
        <f t="shared" si="14"/>
        <v>68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420" t="s">
        <v>115</v>
      </c>
      <c r="D38" s="421"/>
      <c r="E38" s="112"/>
      <c r="F38" s="553">
        <v>2</v>
      </c>
      <c r="G38" s="554"/>
      <c r="H38" s="231"/>
      <c r="I38" s="73"/>
      <c r="J38" s="424"/>
      <c r="K38" s="425"/>
      <c r="L38" s="231"/>
      <c r="M38" s="74"/>
      <c r="N38" s="424"/>
      <c r="O38" s="425"/>
      <c r="P38" s="231"/>
      <c r="Q38" s="73"/>
      <c r="R38" s="424"/>
      <c r="S38" s="425"/>
      <c r="T38" s="232"/>
      <c r="U38" s="73"/>
      <c r="V38" s="385"/>
      <c r="W38" s="552"/>
      <c r="X38" s="225"/>
      <c r="Y38" s="79"/>
      <c r="Z38" s="226">
        <f t="shared" si="12"/>
        <v>2</v>
      </c>
      <c r="AA38" s="79"/>
      <c r="AB38" s="418">
        <f t="shared" si="13"/>
        <v>68</v>
      </c>
      <c r="AC38" s="419"/>
      <c r="AD38" s="115"/>
      <c r="AE38" s="228">
        <f t="shared" si="14"/>
        <v>68</v>
      </c>
      <c r="AF38" s="2"/>
      <c r="AG38" s="230"/>
      <c r="AH38" s="208"/>
      <c r="AI38" s="208"/>
    </row>
    <row r="39" spans="1:35" ht="24.9" customHeight="1">
      <c r="A39" s="116"/>
      <c r="B39" s="30">
        <v>21</v>
      </c>
      <c r="C39" s="420" t="s">
        <v>116</v>
      </c>
      <c r="D39" s="421"/>
      <c r="E39" s="112"/>
      <c r="F39" s="308"/>
      <c r="G39" s="309"/>
      <c r="H39" s="231"/>
      <c r="I39" s="73"/>
      <c r="J39" s="424">
        <v>2</v>
      </c>
      <c r="K39" s="425"/>
      <c r="L39" s="231"/>
      <c r="M39" s="74"/>
      <c r="N39" s="424"/>
      <c r="O39" s="425"/>
      <c r="P39" s="231"/>
      <c r="Q39" s="73"/>
      <c r="R39" s="424"/>
      <c r="S39" s="425"/>
      <c r="T39" s="232"/>
      <c r="U39" s="73"/>
      <c r="V39" s="385"/>
      <c r="W39" s="552"/>
      <c r="X39" s="225"/>
      <c r="Y39" s="79"/>
      <c r="Z39" s="226">
        <f t="shared" si="12"/>
        <v>2</v>
      </c>
      <c r="AA39" s="79"/>
      <c r="AB39" s="418">
        <f t="shared" si="13"/>
        <v>68</v>
      </c>
      <c r="AC39" s="419"/>
      <c r="AD39" s="115"/>
      <c r="AE39" s="228">
        <f t="shared" si="14"/>
        <v>68</v>
      </c>
      <c r="AF39" s="2"/>
      <c r="AG39" s="230"/>
      <c r="AH39" s="208"/>
      <c r="AI39" s="208"/>
    </row>
    <row r="40" spans="1:35" ht="24.9" customHeight="1">
      <c r="A40" s="116"/>
      <c r="B40" s="30">
        <v>22</v>
      </c>
      <c r="C40" s="444" t="s">
        <v>117</v>
      </c>
      <c r="D40" s="445"/>
      <c r="E40" s="112"/>
      <c r="F40" s="434"/>
      <c r="G40" s="435"/>
      <c r="H40" s="233">
        <f t="shared" si="7"/>
        <v>0</v>
      </c>
      <c r="I40" s="73"/>
      <c r="J40" s="440"/>
      <c r="K40" s="441"/>
      <c r="L40" s="231">
        <f t="shared" si="8"/>
        <v>0</v>
      </c>
      <c r="M40" s="74"/>
      <c r="N40" s="440">
        <v>2</v>
      </c>
      <c r="O40" s="441"/>
      <c r="P40" s="231">
        <f t="shared" si="9"/>
        <v>1.7894736842105263</v>
      </c>
      <c r="Q40" s="73"/>
      <c r="R40" s="440">
        <v>2</v>
      </c>
      <c r="S40" s="441"/>
      <c r="T40" s="231">
        <f t="shared" si="10"/>
        <v>1.7894736842105263</v>
      </c>
      <c r="U40" s="73"/>
      <c r="V40" s="385"/>
      <c r="W40" s="552"/>
      <c r="X40" s="225">
        <f t="shared" si="11"/>
        <v>0</v>
      </c>
      <c r="Y40" s="79"/>
      <c r="Z40" s="226">
        <f t="shared" si="12"/>
        <v>4</v>
      </c>
      <c r="AA40" s="79"/>
      <c r="AB40" s="418">
        <f t="shared" si="13"/>
        <v>120</v>
      </c>
      <c r="AC40" s="419"/>
      <c r="AD40" s="115"/>
      <c r="AE40" s="229"/>
      <c r="AF40" s="2"/>
      <c r="AG40" s="230">
        <f>AB40</f>
        <v>120</v>
      </c>
      <c r="AH40" s="208"/>
      <c r="AI40" s="208"/>
    </row>
    <row r="41" spans="1:35" ht="24.9" customHeight="1">
      <c r="A41" s="116"/>
      <c r="B41" s="236">
        <v>23</v>
      </c>
      <c r="C41" s="646" t="s">
        <v>118</v>
      </c>
      <c r="D41" s="647"/>
      <c r="E41" s="112"/>
      <c r="F41" s="434"/>
      <c r="G41" s="435"/>
      <c r="H41" s="233">
        <f t="shared" si="7"/>
        <v>0</v>
      </c>
      <c r="I41" s="73"/>
      <c r="J41" s="440"/>
      <c r="K41" s="441"/>
      <c r="L41" s="231">
        <f t="shared" si="8"/>
        <v>0</v>
      </c>
      <c r="M41" s="74"/>
      <c r="N41" s="440">
        <v>2</v>
      </c>
      <c r="O41" s="441"/>
      <c r="P41" s="231">
        <f t="shared" si="9"/>
        <v>1.7894736842105263</v>
      </c>
      <c r="Q41" s="73"/>
      <c r="R41" s="440">
        <v>2</v>
      </c>
      <c r="S41" s="441"/>
      <c r="T41" s="231">
        <f t="shared" si="10"/>
        <v>1.7894736842105263</v>
      </c>
      <c r="U41" s="73"/>
      <c r="V41" s="627"/>
      <c r="W41" s="552"/>
      <c r="X41" s="225"/>
      <c r="Y41" s="79"/>
      <c r="Z41" s="226">
        <f t="shared" si="12"/>
        <v>4</v>
      </c>
      <c r="AA41" s="79"/>
      <c r="AB41" s="418">
        <f t="shared" si="13"/>
        <v>120</v>
      </c>
      <c r="AC41" s="419"/>
      <c r="AD41" s="115"/>
      <c r="AE41" s="229"/>
      <c r="AF41" s="2"/>
      <c r="AG41" s="230">
        <f t="shared" ref="AG41:AG42" si="15">AB41</f>
        <v>120</v>
      </c>
      <c r="AH41" s="208"/>
      <c r="AI41" s="208"/>
    </row>
    <row r="42" spans="1:35" ht="24.9" customHeight="1">
      <c r="A42" s="116"/>
      <c r="B42" s="70">
        <v>24</v>
      </c>
      <c r="C42" s="444" t="s">
        <v>40</v>
      </c>
      <c r="D42" s="445"/>
      <c r="E42" s="117"/>
      <c r="F42" s="434"/>
      <c r="G42" s="435"/>
      <c r="H42" s="233">
        <f t="shared" si="7"/>
        <v>0</v>
      </c>
      <c r="I42" s="73"/>
      <c r="J42" s="422"/>
      <c r="K42" s="423"/>
      <c r="L42" s="231">
        <f t="shared" si="8"/>
        <v>0</v>
      </c>
      <c r="M42" s="74"/>
      <c r="N42" s="561"/>
      <c r="O42" s="562"/>
      <c r="P42" s="231">
        <f t="shared" si="9"/>
        <v>0</v>
      </c>
      <c r="Q42" s="73"/>
      <c r="R42" s="440">
        <v>1</v>
      </c>
      <c r="S42" s="441"/>
      <c r="T42" s="231">
        <f t="shared" si="10"/>
        <v>0.89473684210526316</v>
      </c>
      <c r="U42" s="73"/>
      <c r="V42" s="399"/>
      <c r="W42" s="576"/>
      <c r="X42" s="225">
        <f>V42*(V$10/AE$1)</f>
        <v>0</v>
      </c>
      <c r="Y42" s="79"/>
      <c r="Z42" s="226">
        <f t="shared" si="12"/>
        <v>1</v>
      </c>
      <c r="AA42" s="79"/>
      <c r="AB42" s="418">
        <f t="shared" si="13"/>
        <v>30</v>
      </c>
      <c r="AC42" s="419"/>
      <c r="AD42" s="115"/>
      <c r="AE42" s="229"/>
      <c r="AF42" s="2"/>
      <c r="AG42" s="230">
        <f t="shared" si="15"/>
        <v>30</v>
      </c>
      <c r="AH42" s="208"/>
      <c r="AI42" s="208"/>
    </row>
    <row r="43" spans="1:35" ht="24.9" customHeight="1">
      <c r="A43"/>
      <c r="B43" s="450" t="s">
        <v>41</v>
      </c>
      <c r="C43" s="450"/>
      <c r="D43" s="451"/>
      <c r="E43" s="118"/>
      <c r="F43" s="416">
        <f>SUM(F35:F42)</f>
        <v>5</v>
      </c>
      <c r="G43" s="417"/>
      <c r="H43" s="119"/>
      <c r="I43" s="77"/>
      <c r="J43" s="417">
        <f>SUM(J35:J42)</f>
        <v>6</v>
      </c>
      <c r="K43" s="417"/>
      <c r="L43" s="119"/>
      <c r="M43" s="79"/>
      <c r="N43" s="417">
        <f>SUM(N35:N42)</f>
        <v>4</v>
      </c>
      <c r="O43" s="417"/>
      <c r="P43" s="120"/>
      <c r="Q43" s="79"/>
      <c r="R43" s="417">
        <f>SUM(R35:R42)</f>
        <v>5</v>
      </c>
      <c r="S43" s="417"/>
      <c r="T43" s="78"/>
      <c r="U43" s="79"/>
      <c r="V43" s="452">
        <f ca="1">SUM(V35:W43)</f>
        <v>0</v>
      </c>
      <c r="W43" s="453"/>
      <c r="X43" s="78"/>
      <c r="Y43" s="79"/>
      <c r="Z43" s="82">
        <f>SUM(Z35:Z42)</f>
        <v>20</v>
      </c>
      <c r="AA43" s="79"/>
      <c r="AB43" s="402">
        <f>SUM(AB35:AC42)</f>
        <v>644</v>
      </c>
      <c r="AC43" s="454"/>
      <c r="AD43" s="115"/>
      <c r="AE43" s="121">
        <f>SUM(AE35:AE42)</f>
        <v>374</v>
      </c>
      <c r="AF43" s="122"/>
      <c r="AG43" s="123">
        <f>SUM(AG35:AG42)</f>
        <v>270</v>
      </c>
      <c r="AH43" s="208"/>
      <c r="AI43" s="208"/>
    </row>
    <row r="44" spans="1:35" ht="19.5" customHeight="1">
      <c r="A44"/>
      <c r="B44" s="124"/>
      <c r="C44" s="124"/>
      <c r="D44" s="124"/>
      <c r="E44" s="125"/>
      <c r="F44" s="126"/>
      <c r="G44" s="84"/>
      <c r="H44" s="73"/>
      <c r="I44" s="73"/>
      <c r="J44" s="126"/>
      <c r="K44" s="84"/>
      <c r="L44" s="84"/>
      <c r="M44" s="84"/>
      <c r="N44" s="126"/>
      <c r="O44" s="84"/>
      <c r="P44" s="84"/>
      <c r="Q44" s="84"/>
      <c r="R44" s="126"/>
      <c r="S44" s="84"/>
      <c r="T44" s="84"/>
      <c r="U44" s="84"/>
      <c r="V44" s="126"/>
      <c r="W44" s="84"/>
      <c r="X44" s="84"/>
      <c r="Y44" s="84"/>
      <c r="Z44" s="126"/>
      <c r="AA44" s="84"/>
      <c r="AB44" s="127"/>
      <c r="AC44" s="127"/>
      <c r="AD44" s="115"/>
      <c r="AE44" s="128"/>
      <c r="AF44" s="2"/>
      <c r="AG44" s="110"/>
      <c r="AH44" s="208"/>
      <c r="AI44" s="208"/>
    </row>
    <row r="45" spans="1:35" ht="24.9" customHeight="1" thickBot="1">
      <c r="A45"/>
      <c r="B45" s="400" t="s">
        <v>62</v>
      </c>
      <c r="C45" s="400"/>
      <c r="D45" s="400"/>
      <c r="E45" s="125"/>
      <c r="F45" s="84"/>
      <c r="G45" s="84"/>
      <c r="H45" s="73"/>
      <c r="I45" s="73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267"/>
      <c r="AC45" s="267"/>
      <c r="AD45" s="115"/>
      <c r="AE45" s="128"/>
      <c r="AF45" s="2"/>
      <c r="AG45" s="110"/>
      <c r="AH45" s="208"/>
      <c r="AI45" s="208"/>
    </row>
    <row r="46" spans="1:35" ht="24.9" customHeight="1">
      <c r="A46"/>
      <c r="B46" s="239">
        <v>25</v>
      </c>
      <c r="C46" s="526" t="s">
        <v>120</v>
      </c>
      <c r="D46" s="527"/>
      <c r="E46" s="129"/>
      <c r="F46" s="461"/>
      <c r="G46" s="462"/>
      <c r="H46" s="300">
        <f t="shared" ref="H46:H52" si="16">(F46)*(F$10/AE$1)</f>
        <v>0</v>
      </c>
      <c r="I46" s="73"/>
      <c r="J46" s="461">
        <v>2</v>
      </c>
      <c r="K46" s="462"/>
      <c r="L46" s="300">
        <f t="shared" ref="L46:L52" si="17">J46*(J$10/AE$1)</f>
        <v>2</v>
      </c>
      <c r="M46" s="84"/>
      <c r="N46" s="528">
        <v>2</v>
      </c>
      <c r="O46" s="529"/>
      <c r="P46" s="241">
        <f t="shared" ref="P46:P52" si="18">N46*(N$10/AE$1)</f>
        <v>1.7894736842105263</v>
      </c>
      <c r="Q46" s="84"/>
      <c r="R46" s="528"/>
      <c r="S46" s="529"/>
      <c r="T46" s="130">
        <f t="shared" ref="T46:T52" si="19">R46*(R$10/AE$1)</f>
        <v>0</v>
      </c>
      <c r="U46" s="84"/>
      <c r="V46" s="559"/>
      <c r="W46" s="560"/>
      <c r="X46" s="303">
        <f t="shared" ref="X46:X52" si="20">V46*(V$10/AE$1)</f>
        <v>0</v>
      </c>
      <c r="Y46" s="84"/>
      <c r="Z46" s="242">
        <f>F46+J46+N46+R46+V46</f>
        <v>4</v>
      </c>
      <c r="AA46" s="79"/>
      <c r="AB46" s="418">
        <f>F46*F$8+J46*J$8+N46*N$8+R46*R$8+V46*V$8</f>
        <v>128</v>
      </c>
      <c r="AC46" s="419"/>
      <c r="AD46" s="115"/>
      <c r="AE46" s="243">
        <f>AB46</f>
        <v>128</v>
      </c>
      <c r="AF46" s="2"/>
      <c r="AG46" s="245"/>
      <c r="AH46" s="208"/>
      <c r="AI46" s="208"/>
    </row>
    <row r="47" spans="1:35" ht="24.9" customHeight="1">
      <c r="A47"/>
      <c r="B47" s="250">
        <v>26</v>
      </c>
      <c r="C47" s="259" t="s">
        <v>121</v>
      </c>
      <c r="D47" s="260"/>
      <c r="E47" s="129"/>
      <c r="F47" s="543">
        <v>2</v>
      </c>
      <c r="G47" s="544"/>
      <c r="H47" s="301">
        <f t="shared" si="16"/>
        <v>2</v>
      </c>
      <c r="I47" s="73"/>
      <c r="J47" s="543">
        <v>2</v>
      </c>
      <c r="K47" s="544"/>
      <c r="L47" s="301">
        <f t="shared" si="17"/>
        <v>2</v>
      </c>
      <c r="M47" s="84"/>
      <c r="N47" s="467"/>
      <c r="O47" s="468"/>
      <c r="P47" s="249">
        <f t="shared" si="18"/>
        <v>0</v>
      </c>
      <c r="Q47" s="84"/>
      <c r="R47" s="467"/>
      <c r="S47" s="468"/>
      <c r="T47" s="249">
        <f t="shared" si="19"/>
        <v>0</v>
      </c>
      <c r="U47" s="84"/>
      <c r="V47" s="557"/>
      <c r="W47" s="563"/>
      <c r="X47" s="304">
        <f t="shared" si="20"/>
        <v>0</v>
      </c>
      <c r="Y47" s="84"/>
      <c r="Z47" s="242">
        <f t="shared" ref="Z47:Z52" si="21">F47+J47+N47+R47+V47</f>
        <v>4</v>
      </c>
      <c r="AA47" s="79"/>
      <c r="AB47" s="418">
        <f t="shared" ref="AB47:AB52" si="22">F47*F$8+J47*J$8+N47*N$8+R47*R$8+V47*V$8</f>
        <v>136</v>
      </c>
      <c r="AC47" s="419"/>
      <c r="AD47" s="115"/>
      <c r="AE47" s="243">
        <f t="shared" ref="AE47:AE49" si="23">AB47</f>
        <v>136</v>
      </c>
      <c r="AF47" s="2"/>
      <c r="AG47" s="254"/>
      <c r="AH47" s="208"/>
      <c r="AI47" s="208"/>
    </row>
    <row r="48" spans="1:35" ht="24.9" customHeight="1">
      <c r="A48"/>
      <c r="B48" s="255">
        <v>27</v>
      </c>
      <c r="C48" s="259" t="s">
        <v>122</v>
      </c>
      <c r="D48" s="260"/>
      <c r="E48" s="129"/>
      <c r="F48" s="543">
        <v>2</v>
      </c>
      <c r="G48" s="544"/>
      <c r="H48" s="301">
        <f t="shared" si="16"/>
        <v>2</v>
      </c>
      <c r="I48" s="73"/>
      <c r="J48" s="543">
        <v>1</v>
      </c>
      <c r="K48" s="544"/>
      <c r="L48" s="301">
        <f t="shared" si="17"/>
        <v>1</v>
      </c>
      <c r="M48" s="74"/>
      <c r="N48" s="422"/>
      <c r="O48" s="423"/>
      <c r="P48" s="47">
        <f t="shared" si="18"/>
        <v>0</v>
      </c>
      <c r="Q48" s="73"/>
      <c r="R48" s="422"/>
      <c r="S48" s="423"/>
      <c r="T48" s="47">
        <f t="shared" si="19"/>
        <v>0</v>
      </c>
      <c r="U48" s="73"/>
      <c r="V48" s="557"/>
      <c r="W48" s="563"/>
      <c r="X48" s="69">
        <f t="shared" si="20"/>
        <v>0</v>
      </c>
      <c r="Y48" s="134"/>
      <c r="Z48" s="242">
        <f t="shared" si="21"/>
        <v>3</v>
      </c>
      <c r="AA48" s="135"/>
      <c r="AB48" s="418">
        <f t="shared" si="22"/>
        <v>102</v>
      </c>
      <c r="AC48" s="419"/>
      <c r="AD48" s="115"/>
      <c r="AE48" s="243">
        <f t="shared" si="23"/>
        <v>102</v>
      </c>
      <c r="AF48" s="2"/>
      <c r="AG48" s="246"/>
      <c r="AH48" s="208"/>
      <c r="AI48" s="208"/>
    </row>
    <row r="49" spans="1:35" ht="24.9" customHeight="1">
      <c r="A49"/>
      <c r="B49" s="256">
        <v>28</v>
      </c>
      <c r="C49" s="259" t="s">
        <v>123</v>
      </c>
      <c r="D49" s="260"/>
      <c r="E49" s="129"/>
      <c r="F49" s="424">
        <v>2</v>
      </c>
      <c r="G49" s="425"/>
      <c r="H49" s="301"/>
      <c r="I49" s="73"/>
      <c r="J49" s="424">
        <v>2</v>
      </c>
      <c r="K49" s="425"/>
      <c r="L49" s="301"/>
      <c r="M49" s="74"/>
      <c r="N49" s="322"/>
      <c r="O49" s="323"/>
      <c r="P49" s="47"/>
      <c r="Q49" s="73"/>
      <c r="R49" s="553"/>
      <c r="S49" s="564"/>
      <c r="T49" s="69"/>
      <c r="U49" s="73"/>
      <c r="V49" s="385"/>
      <c r="W49" s="565"/>
      <c r="X49" s="69"/>
      <c r="Y49" s="134"/>
      <c r="Z49" s="242">
        <f t="shared" si="21"/>
        <v>4</v>
      </c>
      <c r="AA49" s="135"/>
      <c r="AB49" s="418">
        <f t="shared" si="22"/>
        <v>136</v>
      </c>
      <c r="AC49" s="419"/>
      <c r="AD49" s="115"/>
      <c r="AE49" s="243">
        <f t="shared" si="23"/>
        <v>136</v>
      </c>
      <c r="AF49" s="2"/>
      <c r="AG49" s="246"/>
      <c r="AH49" s="208"/>
      <c r="AI49" s="208"/>
    </row>
    <row r="50" spans="1:35" ht="24.9" customHeight="1">
      <c r="A50"/>
      <c r="B50" s="256">
        <v>29</v>
      </c>
      <c r="C50" s="261" t="s">
        <v>124</v>
      </c>
      <c r="D50" s="262"/>
      <c r="E50" s="129"/>
      <c r="F50" s="424"/>
      <c r="G50" s="425"/>
      <c r="H50" s="301"/>
      <c r="I50" s="73"/>
      <c r="J50" s="424"/>
      <c r="K50" s="425"/>
      <c r="L50" s="301"/>
      <c r="M50" s="74"/>
      <c r="N50" s="566">
        <v>3</v>
      </c>
      <c r="O50" s="567"/>
      <c r="P50" s="249"/>
      <c r="Q50" s="73"/>
      <c r="R50" s="568">
        <v>4</v>
      </c>
      <c r="S50" s="569"/>
      <c r="T50" s="69"/>
      <c r="U50" s="73"/>
      <c r="V50" s="385"/>
      <c r="W50" s="565"/>
      <c r="X50" s="69"/>
      <c r="Y50" s="134"/>
      <c r="Z50" s="242">
        <f t="shared" si="21"/>
        <v>7</v>
      </c>
      <c r="AA50" s="135"/>
      <c r="AB50" s="418">
        <f t="shared" si="22"/>
        <v>210</v>
      </c>
      <c r="AC50" s="419"/>
      <c r="AD50" s="115"/>
      <c r="AE50" s="244"/>
      <c r="AF50" s="2"/>
      <c r="AG50" s="257">
        <f>AB50</f>
        <v>210</v>
      </c>
      <c r="AH50" s="208"/>
      <c r="AI50" s="208"/>
    </row>
    <row r="51" spans="1:35" ht="24.9" customHeight="1">
      <c r="A51"/>
      <c r="B51" s="256">
        <v>30</v>
      </c>
      <c r="C51" s="261" t="s">
        <v>125</v>
      </c>
      <c r="D51" s="262"/>
      <c r="E51" s="136"/>
      <c r="F51" s="442"/>
      <c r="G51" s="443"/>
      <c r="H51" s="301">
        <f t="shared" si="16"/>
        <v>0</v>
      </c>
      <c r="I51" s="20"/>
      <c r="J51" s="442"/>
      <c r="K51" s="443"/>
      <c r="L51" s="301">
        <f t="shared" si="17"/>
        <v>0</v>
      </c>
      <c r="M51" s="22"/>
      <c r="N51" s="546">
        <v>3</v>
      </c>
      <c r="O51" s="547"/>
      <c r="P51" s="47">
        <f t="shared" si="18"/>
        <v>2.6842105263157894</v>
      </c>
      <c r="Q51" s="20"/>
      <c r="R51" s="619">
        <v>4</v>
      </c>
      <c r="S51" s="620"/>
      <c r="T51" s="62">
        <f t="shared" si="19"/>
        <v>3.5789473684210527</v>
      </c>
      <c r="U51" s="20"/>
      <c r="V51" s="621"/>
      <c r="W51" s="622"/>
      <c r="X51" s="69">
        <f t="shared" si="20"/>
        <v>0</v>
      </c>
      <c r="Y51" s="134"/>
      <c r="Z51" s="242">
        <f t="shared" si="21"/>
        <v>7</v>
      </c>
      <c r="AA51" s="135"/>
      <c r="AB51" s="418">
        <f t="shared" si="22"/>
        <v>210</v>
      </c>
      <c r="AC51" s="419"/>
      <c r="AD51" s="115"/>
      <c r="AE51" s="244"/>
      <c r="AF51" s="2"/>
      <c r="AG51" s="257">
        <f>AB51</f>
        <v>210</v>
      </c>
      <c r="AH51" s="208"/>
      <c r="AI51" s="208"/>
    </row>
    <row r="52" spans="1:35" ht="24.9" customHeight="1">
      <c r="A52"/>
      <c r="B52" s="258">
        <v>32</v>
      </c>
      <c r="C52" s="476" t="s">
        <v>172</v>
      </c>
      <c r="D52" s="477"/>
      <c r="E52" s="136"/>
      <c r="F52" s="455"/>
      <c r="G52" s="456"/>
      <c r="H52" s="302">
        <f t="shared" si="16"/>
        <v>0</v>
      </c>
      <c r="I52" s="20"/>
      <c r="J52" s="455"/>
      <c r="K52" s="456"/>
      <c r="L52" s="302">
        <f t="shared" si="17"/>
        <v>0</v>
      </c>
      <c r="M52" s="22"/>
      <c r="N52" s="422"/>
      <c r="O52" s="423"/>
      <c r="P52" s="47">
        <f t="shared" si="18"/>
        <v>0</v>
      </c>
      <c r="Q52" s="20"/>
      <c r="R52" s="422"/>
      <c r="S52" s="423"/>
      <c r="T52" s="45">
        <f t="shared" si="19"/>
        <v>0</v>
      </c>
      <c r="U52" s="20"/>
      <c r="V52" s="305">
        <v>7</v>
      </c>
      <c r="W52" s="306"/>
      <c r="X52" s="307">
        <f t="shared" si="20"/>
        <v>5.5263157894736841</v>
      </c>
      <c r="Y52" s="134"/>
      <c r="Z52" s="242">
        <f t="shared" si="21"/>
        <v>7</v>
      </c>
      <c r="AA52" s="135"/>
      <c r="AB52" s="418">
        <f t="shared" si="22"/>
        <v>196</v>
      </c>
      <c r="AC52" s="419"/>
      <c r="AD52" s="115"/>
      <c r="AE52" s="473" t="s">
        <v>42</v>
      </c>
      <c r="AF52" s="474"/>
      <c r="AG52" s="475"/>
      <c r="AH52" s="208"/>
      <c r="AI52" s="208"/>
    </row>
    <row r="53" spans="1:35" ht="24.9" customHeight="1">
      <c r="A53"/>
      <c r="B53" s="450" t="s">
        <v>43</v>
      </c>
      <c r="C53" s="450"/>
      <c r="D53" s="451"/>
      <c r="E53" s="118"/>
      <c r="F53" s="416">
        <f>SUM(F46:G52)</f>
        <v>6</v>
      </c>
      <c r="G53" s="417"/>
      <c r="H53" s="76"/>
      <c r="I53" s="77"/>
      <c r="J53" s="417">
        <f>SUM(J46:K52)</f>
        <v>7</v>
      </c>
      <c r="K53" s="417"/>
      <c r="L53" s="78"/>
      <c r="M53" s="79"/>
      <c r="N53" s="417">
        <f>SUM(N46:O52)</f>
        <v>8</v>
      </c>
      <c r="O53" s="417"/>
      <c r="P53" s="78"/>
      <c r="Q53" s="79"/>
      <c r="R53" s="417">
        <f>SUM(R46:S52)</f>
        <v>8</v>
      </c>
      <c r="S53" s="417"/>
      <c r="T53" s="78"/>
      <c r="U53" s="79"/>
      <c r="V53" s="452">
        <v>7</v>
      </c>
      <c r="W53" s="453"/>
      <c r="X53" s="78"/>
      <c r="Y53" s="94"/>
      <c r="Z53" s="82">
        <f>SUM(Z46:Z52)</f>
        <v>36</v>
      </c>
      <c r="AA53" s="93"/>
      <c r="AB53" s="402">
        <f>SUM(AB46:AC52)</f>
        <v>1118</v>
      </c>
      <c r="AC53" s="454"/>
      <c r="AD53" s="115"/>
      <c r="AE53" s="121">
        <f>SUM(AE46:AE52)</f>
        <v>502</v>
      </c>
      <c r="AF53" s="122"/>
      <c r="AG53" s="123">
        <f>SUM(AG46:AG52)</f>
        <v>420</v>
      </c>
      <c r="AH53" s="208"/>
      <c r="AI53" s="208"/>
    </row>
    <row r="54" spans="1:35" ht="18">
      <c r="A54"/>
      <c r="B54" s="138"/>
      <c r="C54" s="138"/>
      <c r="D54" s="138"/>
      <c r="E54" s="125"/>
      <c r="F54" s="139">
        <f>F43+F53</f>
        <v>11</v>
      </c>
      <c r="G54" s="139"/>
      <c r="H54" s="140"/>
      <c r="I54" s="140"/>
      <c r="J54" s="139">
        <f>J43+J53</f>
        <v>13</v>
      </c>
      <c r="K54" s="139"/>
      <c r="L54" s="140"/>
      <c r="M54" s="140"/>
      <c r="N54" s="139">
        <f>N43+N53</f>
        <v>12</v>
      </c>
      <c r="O54" s="139"/>
      <c r="P54" s="140"/>
      <c r="Q54" s="140"/>
      <c r="R54" s="139">
        <f>R43+R53</f>
        <v>13</v>
      </c>
      <c r="S54" s="139"/>
      <c r="T54" s="140"/>
      <c r="U54" s="140"/>
      <c r="V54" s="139" t="e">
        <f ca="1">V43+V53</f>
        <v>#REF!</v>
      </c>
      <c r="W54" s="139"/>
      <c r="X54" s="140"/>
      <c r="Y54" s="140"/>
      <c r="Z54" s="139" t="e">
        <f ca="1">SUM(F54:X54)</f>
        <v>#REF!</v>
      </c>
      <c r="AA54" s="79"/>
      <c r="AB54" s="141"/>
      <c r="AC54" s="141"/>
      <c r="AD54" s="115"/>
      <c r="AE54" s="2"/>
      <c r="AF54" s="2"/>
      <c r="AG54" s="142"/>
      <c r="AH54" s="208"/>
      <c r="AI54" s="208"/>
    </row>
    <row r="55" spans="1:35" ht="19.5" customHeight="1" thickBot="1">
      <c r="A55"/>
      <c r="B55" s="489" t="s">
        <v>44</v>
      </c>
      <c r="C55" s="489"/>
      <c r="D55" s="490"/>
      <c r="E55" s="143"/>
      <c r="F55" s="491">
        <f>F53+F43</f>
        <v>11</v>
      </c>
      <c r="G55" s="492"/>
      <c r="H55" s="93"/>
      <c r="I55" s="79"/>
      <c r="J55" s="492">
        <f>J53+J43</f>
        <v>13</v>
      </c>
      <c r="K55" s="492"/>
      <c r="L55" s="93"/>
      <c r="M55" s="79"/>
      <c r="N55" s="492">
        <f>N53+N43</f>
        <v>12</v>
      </c>
      <c r="O55" s="492"/>
      <c r="P55" s="93"/>
      <c r="Q55" s="79"/>
      <c r="R55" s="492">
        <f>R53+R43</f>
        <v>13</v>
      </c>
      <c r="S55" s="492"/>
      <c r="T55" s="93"/>
      <c r="U55" s="79"/>
      <c r="V55" s="492">
        <f>V53</f>
        <v>7</v>
      </c>
      <c r="W55" s="492"/>
      <c r="X55" s="93"/>
      <c r="Y55" s="94"/>
      <c r="Z55" s="95">
        <f>Z53+Z43</f>
        <v>56</v>
      </c>
      <c r="AA55" s="93"/>
      <c r="AB55" s="486">
        <f>AB43+AB53</f>
        <v>1762</v>
      </c>
      <c r="AC55" s="487"/>
      <c r="AD55" s="115"/>
      <c r="AE55" s="144">
        <f>AE43+AE53</f>
        <v>876</v>
      </c>
      <c r="AF55" s="145"/>
      <c r="AG55" s="146">
        <f>AG43+AG53</f>
        <v>690</v>
      </c>
      <c r="AH55" s="208"/>
      <c r="AI55" s="208"/>
    </row>
    <row r="56" spans="1:35" ht="15" customHeight="1">
      <c r="A56"/>
      <c r="B56" s="84"/>
      <c r="C56" s="488"/>
      <c r="D56" s="488"/>
      <c r="E56" s="147"/>
      <c r="F56" s="411">
        <v>11</v>
      </c>
      <c r="G56" s="411"/>
      <c r="H56" s="125"/>
      <c r="I56" s="125"/>
      <c r="J56" s="411">
        <v>13</v>
      </c>
      <c r="K56" s="411"/>
      <c r="L56" s="125"/>
      <c r="M56" s="125"/>
      <c r="N56" s="411">
        <v>12</v>
      </c>
      <c r="O56" s="411"/>
      <c r="P56" s="125"/>
      <c r="Q56" s="125"/>
      <c r="R56" s="411">
        <v>13</v>
      </c>
      <c r="S56" s="411"/>
      <c r="T56" s="125"/>
      <c r="U56" s="125"/>
      <c r="V56" s="411">
        <v>7</v>
      </c>
      <c r="W56" s="411"/>
      <c r="X56" s="79"/>
      <c r="Y56" s="79"/>
      <c r="Z56" s="148">
        <f>SUM(F56:W56)</f>
        <v>56</v>
      </c>
      <c r="AA56" s="79"/>
      <c r="AB56" s="88"/>
      <c r="AC56" s="88"/>
      <c r="AD56" s="89"/>
      <c r="AE56" s="149">
        <v>705</v>
      </c>
      <c r="AF56" s="2"/>
      <c r="AG56" s="149">
        <v>690</v>
      </c>
      <c r="AH56" s="208"/>
      <c r="AI56" s="208"/>
    </row>
    <row r="57" spans="1:35" ht="18">
      <c r="A57"/>
      <c r="B57" s="150"/>
      <c r="C57" s="150"/>
      <c r="D57" s="151" t="s">
        <v>45</v>
      </c>
      <c r="E57" s="152"/>
      <c r="F57" s="482">
        <v>8</v>
      </c>
      <c r="G57" s="482"/>
      <c r="H57" s="153"/>
      <c r="I57" s="153"/>
      <c r="J57" s="482">
        <v>11</v>
      </c>
      <c r="K57" s="482"/>
      <c r="L57" s="153"/>
      <c r="M57" s="153"/>
      <c r="N57" s="482">
        <v>13</v>
      </c>
      <c r="O57" s="482"/>
      <c r="P57" s="153"/>
      <c r="Q57" s="153"/>
      <c r="R57" s="482">
        <v>12</v>
      </c>
      <c r="S57" s="482"/>
      <c r="T57" s="153"/>
      <c r="U57" s="153"/>
      <c r="V57" s="482">
        <v>7</v>
      </c>
      <c r="W57" s="482"/>
      <c r="X57" s="153"/>
      <c r="Y57" s="153"/>
      <c r="Z57" s="154">
        <f>SUM(F57:W57)</f>
        <v>51</v>
      </c>
      <c r="AA57" s="79"/>
      <c r="AB57" s="155"/>
      <c r="AC57" s="155"/>
      <c r="AD57" s="89"/>
      <c r="AE57" s="483">
        <f>AE55+AG55</f>
        <v>1566</v>
      </c>
      <c r="AF57" s="484"/>
      <c r="AG57" s="485"/>
      <c r="AH57" s="208"/>
      <c r="AI57" s="208"/>
    </row>
    <row r="58" spans="1:35" ht="16.5" customHeight="1">
      <c r="A58"/>
      <c r="B58" s="499" t="s">
        <v>46</v>
      </c>
      <c r="C58" s="499"/>
      <c r="D58" s="500"/>
      <c r="E58" s="143"/>
      <c r="F58" s="501">
        <f>F55+F31</f>
        <v>35</v>
      </c>
      <c r="G58" s="502"/>
      <c r="H58" s="156"/>
      <c r="I58" s="157"/>
      <c r="J58" s="502">
        <f>J55+J31</f>
        <v>36</v>
      </c>
      <c r="K58" s="502"/>
      <c r="L58" s="158"/>
      <c r="M58" s="157"/>
      <c r="N58" s="502">
        <f>N55+N31</f>
        <v>36</v>
      </c>
      <c r="O58" s="502"/>
      <c r="P58" s="156"/>
      <c r="Q58" s="157"/>
      <c r="R58" s="502">
        <f>R55+R31</f>
        <v>35</v>
      </c>
      <c r="S58" s="502"/>
      <c r="T58" s="156"/>
      <c r="U58" s="157"/>
      <c r="V58" s="502">
        <f>V55+V31</f>
        <v>29</v>
      </c>
      <c r="W58" s="502"/>
      <c r="X58" s="156"/>
      <c r="Y58" s="159"/>
      <c r="Z58" s="160">
        <f>Z55+Z32</f>
        <v>171</v>
      </c>
      <c r="AA58" s="156"/>
      <c r="AB58" s="493">
        <f>AB55+AB31</f>
        <v>5356</v>
      </c>
      <c r="AC58" s="493"/>
      <c r="AD58" s="161"/>
      <c r="AE58" s="494">
        <f>AE56+AG56</f>
        <v>1395</v>
      </c>
      <c r="AF58" s="495"/>
      <c r="AG58" s="496"/>
      <c r="AH58" s="208"/>
      <c r="AI58" s="208"/>
    </row>
    <row r="59" spans="1:35" ht="16.5" customHeight="1">
      <c r="A59"/>
      <c r="B59" s="570" t="s">
        <v>47</v>
      </c>
      <c r="C59" s="570"/>
      <c r="D59" s="570"/>
      <c r="E59" s="162"/>
      <c r="F59" s="497">
        <v>35</v>
      </c>
      <c r="G59" s="497"/>
      <c r="H59" s="163"/>
      <c r="I59" s="163"/>
      <c r="J59" s="497">
        <v>36</v>
      </c>
      <c r="K59" s="497"/>
      <c r="L59" s="163"/>
      <c r="M59" s="163"/>
      <c r="N59" s="497">
        <v>36</v>
      </c>
      <c r="O59" s="497"/>
      <c r="P59" s="163"/>
      <c r="Q59" s="163"/>
      <c r="R59" s="497">
        <v>35</v>
      </c>
      <c r="S59" s="497"/>
      <c r="T59" s="163"/>
      <c r="U59" s="163"/>
      <c r="V59" s="497">
        <v>29</v>
      </c>
      <c r="W59" s="497"/>
      <c r="X59" s="163"/>
      <c r="Y59" s="164"/>
      <c r="Z59" s="165">
        <f>SUM(F59:V59)</f>
        <v>171</v>
      </c>
      <c r="AA59" s="166"/>
      <c r="AB59" s="498"/>
      <c r="AC59" s="498"/>
      <c r="AD59" s="167"/>
      <c r="AE59" s="168"/>
      <c r="AF59" s="169"/>
      <c r="AG59" s="170"/>
      <c r="AH59" s="208"/>
      <c r="AI59" s="208"/>
    </row>
    <row r="60" spans="1:35" ht="16.5" customHeight="1">
      <c r="A60"/>
      <c r="B60" s="171"/>
      <c r="C60" s="171"/>
      <c r="D60" s="171"/>
      <c r="E60" s="171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86"/>
      <c r="Z60" s="148"/>
      <c r="AA60" s="125"/>
      <c r="AB60" s="167"/>
      <c r="AC60" s="167"/>
      <c r="AD60" s="167"/>
      <c r="AE60" s="66"/>
      <c r="AF60" s="66"/>
      <c r="AG60" s="66"/>
      <c r="AH60" s="208"/>
      <c r="AI60" s="208"/>
    </row>
    <row r="61" spans="1:35" ht="15.75" customHeight="1">
      <c r="A61"/>
      <c r="B61" s="512" t="s">
        <v>48</v>
      </c>
      <c r="C61" s="512"/>
      <c r="D61" s="172"/>
      <c r="E61" s="33"/>
      <c r="F61" s="513">
        <v>2</v>
      </c>
      <c r="G61" s="514"/>
      <c r="H61" s="173">
        <v>2</v>
      </c>
      <c r="I61" s="134"/>
      <c r="J61" s="514">
        <v>2</v>
      </c>
      <c r="K61" s="514"/>
      <c r="L61" s="173">
        <v>2</v>
      </c>
      <c r="M61" s="134"/>
      <c r="N61" s="514">
        <v>2</v>
      </c>
      <c r="O61" s="514"/>
      <c r="P61" s="173">
        <v>1.79</v>
      </c>
      <c r="Q61" s="174"/>
      <c r="R61" s="514">
        <v>2</v>
      </c>
      <c r="S61" s="514"/>
      <c r="T61" s="173">
        <v>2</v>
      </c>
      <c r="U61" s="175"/>
      <c r="V61" s="514">
        <v>2</v>
      </c>
      <c r="W61" s="514"/>
      <c r="X61" s="176">
        <f>(V61)*(V$10/AE$1)</f>
        <v>1.5789473684210527</v>
      </c>
      <c r="Y61" s="11"/>
      <c r="Z61" s="177">
        <v>10</v>
      </c>
      <c r="AA61" s="25"/>
      <c r="AB61" s="503">
        <v>300</v>
      </c>
      <c r="AC61" s="503"/>
      <c r="AD61" s="38"/>
      <c r="AE61" s="178"/>
      <c r="AF61" s="179"/>
      <c r="AG61" s="180"/>
      <c r="AH61" s="208"/>
      <c r="AI61" s="208"/>
    </row>
    <row r="62" spans="1:35" ht="19.5" customHeight="1">
      <c r="A62"/>
      <c r="B62" s="504" t="s">
        <v>49</v>
      </c>
      <c r="C62" s="504"/>
      <c r="D62" s="505"/>
      <c r="E62" s="181"/>
      <c r="F62" s="506" t="s">
        <v>50</v>
      </c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11"/>
      <c r="Z62" s="11"/>
      <c r="AA62" s="25"/>
      <c r="AB62" s="508">
        <v>10</v>
      </c>
      <c r="AC62" s="508"/>
      <c r="AD62" s="38"/>
      <c r="AE62" s="178"/>
      <c r="AF62" s="179"/>
      <c r="AG62" s="180"/>
      <c r="AH62" s="208"/>
      <c r="AI62" s="208"/>
    </row>
    <row r="63" spans="1:35" ht="17.399999999999999">
      <c r="A63"/>
      <c r="B63" s="509" t="s">
        <v>51</v>
      </c>
      <c r="C63" s="509"/>
      <c r="D63" s="72"/>
      <c r="E63" s="33"/>
      <c r="F63" s="510">
        <v>0.5</v>
      </c>
      <c r="G63" s="511"/>
      <c r="H63" s="182"/>
      <c r="I63" s="134"/>
      <c r="J63" s="511">
        <v>0.5</v>
      </c>
      <c r="K63" s="511"/>
      <c r="L63" s="182"/>
      <c r="M63" s="134"/>
      <c r="N63" s="511">
        <v>0.5</v>
      </c>
      <c r="O63" s="511"/>
      <c r="P63" s="182"/>
      <c r="Q63" s="134"/>
      <c r="R63" s="511"/>
      <c r="S63" s="511"/>
      <c r="T63" s="182"/>
      <c r="U63" s="134"/>
      <c r="V63" s="511"/>
      <c r="W63" s="511"/>
      <c r="X63" s="182"/>
      <c r="Y63" s="11"/>
      <c r="Z63" s="183">
        <v>1.5</v>
      </c>
      <c r="AA63" s="25"/>
      <c r="AB63" s="520">
        <v>45</v>
      </c>
      <c r="AC63" s="520"/>
      <c r="AD63" s="161"/>
      <c r="AE63" s="184"/>
      <c r="AF63" s="184"/>
      <c r="AG63" s="184"/>
      <c r="AH63" s="208"/>
      <c r="AI63" s="208"/>
    </row>
    <row r="64" spans="1:35" ht="18.75" customHeight="1">
      <c r="A64"/>
      <c r="B64" s="521" t="s">
        <v>52</v>
      </c>
      <c r="C64" s="521"/>
      <c r="D64" s="185"/>
      <c r="E64" s="186"/>
      <c r="F64" s="522">
        <f>F58+F61+F63</f>
        <v>37.5</v>
      </c>
      <c r="G64" s="522"/>
      <c r="H64" s="187"/>
      <c r="I64" s="134"/>
      <c r="J64" s="522">
        <f>J58+J61+J63</f>
        <v>38.5</v>
      </c>
      <c r="K64" s="522"/>
      <c r="L64" s="187"/>
      <c r="M64" s="134"/>
      <c r="N64" s="523">
        <f>N58+N61+N63</f>
        <v>38.5</v>
      </c>
      <c r="O64" s="523"/>
      <c r="P64" s="218"/>
      <c r="Q64" s="219"/>
      <c r="R64" s="523">
        <f>R58+R61+R63</f>
        <v>37</v>
      </c>
      <c r="S64" s="523"/>
      <c r="T64" s="188"/>
      <c r="U64" s="134"/>
      <c r="V64" s="522">
        <f>V58+V61+V63</f>
        <v>31</v>
      </c>
      <c r="W64" s="522"/>
      <c r="X64" s="187"/>
      <c r="Y64" s="189"/>
      <c r="Z64" s="190">
        <f>F64+J64+N64+R64+V64</f>
        <v>182.5</v>
      </c>
      <c r="AA64" s="25"/>
      <c r="AB64" s="524">
        <f>AB58+AB61+AB63+AB62</f>
        <v>5711</v>
      </c>
      <c r="AC64" s="524"/>
      <c r="AD64" s="38"/>
      <c r="AE64" s="2"/>
      <c r="AF64" s="2"/>
      <c r="AG64" s="2"/>
      <c r="AH64" s="208"/>
      <c r="AI64" s="208"/>
    </row>
    <row r="65" spans="1:35" ht="45" customHeight="1" thickBot="1">
      <c r="A65"/>
      <c r="B65" s="515" t="s">
        <v>66</v>
      </c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7"/>
      <c r="Q65" s="220"/>
      <c r="R65" s="191"/>
      <c r="S65" s="191"/>
      <c r="T65" s="192"/>
      <c r="U65" s="191"/>
      <c r="V65" s="193"/>
      <c r="W65" s="193"/>
      <c r="X65" s="191"/>
      <c r="Y65" s="191"/>
      <c r="Z65" s="191"/>
      <c r="AA65" s="191"/>
      <c r="AB65" s="191"/>
      <c r="AC65" s="194"/>
      <c r="AD65" s="38"/>
      <c r="AE65" s="2"/>
      <c r="AF65" s="2"/>
      <c r="AG65" s="2"/>
      <c r="AH65" s="208"/>
      <c r="AI65" s="208"/>
    </row>
    <row r="66" spans="1:35" s="209" customFormat="1" ht="15.75" customHeight="1">
      <c r="A66"/>
      <c r="B66" s="195" t="s">
        <v>174</v>
      </c>
      <c r="C66" s="196"/>
      <c r="D66" s="196"/>
      <c r="E66" s="196"/>
      <c r="F66" s="84"/>
      <c r="G66" s="84"/>
      <c r="H66" s="196"/>
      <c r="I66" s="196"/>
      <c r="J66" s="84"/>
      <c r="K66" s="84"/>
      <c r="L66" s="196"/>
      <c r="M66" s="197"/>
      <c r="N66" s="198"/>
      <c r="O66" s="198"/>
      <c r="P66" s="200" t="s">
        <v>110</v>
      </c>
      <c r="Q66" s="221"/>
      <c r="R66" s="196"/>
      <c r="S66" s="196"/>
      <c r="T66" s="200" t="s">
        <v>111</v>
      </c>
      <c r="U66" s="196"/>
      <c r="V66" s="198"/>
      <c r="W66" s="84"/>
      <c r="X66" s="197"/>
      <c r="Y66" s="197"/>
      <c r="Z66" s="196"/>
      <c r="AA66" s="196"/>
      <c r="AB66" s="199"/>
      <c r="AC66" s="199"/>
      <c r="AD66" s="89"/>
      <c r="AE66" s="2"/>
      <c r="AF66" s="2"/>
      <c r="AG66" s="2"/>
    </row>
    <row r="67" spans="1:35" ht="9" customHeight="1">
      <c r="A67"/>
      <c r="B67" s="195"/>
      <c r="C67" s="196"/>
      <c r="D67" s="196"/>
      <c r="E67" s="196"/>
      <c r="F67" s="84"/>
      <c r="G67" s="84"/>
      <c r="H67" s="196"/>
      <c r="I67" s="196"/>
      <c r="J67" s="84"/>
      <c r="K67" s="84"/>
      <c r="L67" s="196"/>
      <c r="M67" s="196"/>
      <c r="N67" s="84"/>
      <c r="O67" s="84"/>
      <c r="P67" s="196"/>
      <c r="Q67" s="196"/>
      <c r="R67" s="196"/>
      <c r="S67" s="196"/>
      <c r="T67" s="196"/>
      <c r="U67" s="196"/>
      <c r="V67" s="84"/>
      <c r="W67" s="84"/>
      <c r="X67" s="196"/>
      <c r="Y67" s="196"/>
      <c r="Z67" s="196"/>
      <c r="AA67" s="196"/>
      <c r="AB67" s="199"/>
      <c r="AC67" s="199"/>
      <c r="AD67" s="89"/>
      <c r="AE67" s="2"/>
      <c r="AF67" s="2"/>
      <c r="AG67" s="2"/>
    </row>
    <row r="68" spans="1:35" ht="15.75" customHeight="1">
      <c r="A68"/>
      <c r="B68" s="518" t="s">
        <v>195</v>
      </c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Q68" s="200"/>
      <c r="R68" s="200"/>
      <c r="S68" s="200"/>
      <c r="U68" s="200"/>
      <c r="V68" s="200"/>
      <c r="X68" s="201"/>
      <c r="Y68" s="201"/>
      <c r="Z68" s="202"/>
      <c r="AA68" s="196"/>
      <c r="AB68" s="199"/>
      <c r="AC68" s="199"/>
      <c r="AD68" s="89"/>
      <c r="AE68" s="2"/>
      <c r="AF68" s="2"/>
      <c r="AG68" s="2"/>
    </row>
    <row r="69" spans="1:35" ht="17.399999999999999">
      <c r="A69"/>
      <c r="B69" s="275" t="s">
        <v>183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03"/>
      <c r="P69" s="201"/>
      <c r="Q69" s="201"/>
      <c r="R69" s="201"/>
      <c r="S69" s="201"/>
      <c r="T69" s="201"/>
      <c r="U69" s="201"/>
      <c r="V69" s="201"/>
      <c r="W69" s="204"/>
      <c r="X69" s="196"/>
      <c r="Y69" s="196"/>
      <c r="Z69" s="196"/>
      <c r="AA69" s="196"/>
      <c r="AB69" s="199"/>
      <c r="AC69" s="199"/>
      <c r="AD69" s="89"/>
      <c r="AE69" s="2"/>
      <c r="AF69" s="2"/>
      <c r="AG69" s="2"/>
    </row>
    <row r="70" spans="1:35" ht="17.399999999999999">
      <c r="A70" s="337" t="s">
        <v>168</v>
      </c>
      <c r="B70" s="642" t="s">
        <v>173</v>
      </c>
      <c r="C70" s="642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2"/>
      <c r="S70" s="642"/>
      <c r="T70" s="642"/>
      <c r="U70" s="642"/>
      <c r="V70" s="642"/>
      <c r="W70" s="642"/>
      <c r="X70" s="642"/>
      <c r="Y70" s="642"/>
      <c r="Z70" s="642"/>
      <c r="AA70" s="642"/>
      <c r="AB70" s="642"/>
      <c r="AC70" s="642"/>
      <c r="AD70" s="89"/>
      <c r="AE70" s="2"/>
      <c r="AF70" s="2"/>
      <c r="AG70" s="2"/>
    </row>
    <row r="71" spans="1:35" ht="15.6">
      <c r="A71"/>
      <c r="B71" s="205"/>
      <c r="C71" s="196"/>
      <c r="D71" s="196"/>
      <c r="E71" s="196"/>
      <c r="F71" s="84"/>
      <c r="G71" s="84"/>
      <c r="H71" s="196"/>
      <c r="I71" s="196"/>
      <c r="J71" s="84"/>
      <c r="K71" s="519" t="s">
        <v>53</v>
      </c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196"/>
      <c r="AA71" s="196"/>
      <c r="AB71" s="199"/>
      <c r="AC71" s="199"/>
      <c r="AD71" s="89"/>
      <c r="AE71" s="206"/>
      <c r="AF71" s="2"/>
      <c r="AG71" s="2"/>
    </row>
    <row r="72" spans="1:35" ht="15.6">
      <c r="A72"/>
      <c r="B72" s="207"/>
      <c r="C72" s="207"/>
      <c r="D72" s="207"/>
      <c r="E72" s="207"/>
      <c r="F72" s="207"/>
      <c r="G72" s="207"/>
      <c r="H72" s="207"/>
      <c r="I72" s="207"/>
      <c r="J72" s="207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196"/>
      <c r="AA72" s="196"/>
      <c r="AB72" s="199"/>
      <c r="AC72" s="199"/>
      <c r="AD72" s="89"/>
      <c r="AE72" s="206"/>
      <c r="AF72" s="2"/>
      <c r="AG72" s="2"/>
    </row>
  </sheetData>
  <mergeCells count="340">
    <mergeCell ref="B70:AC70"/>
    <mergeCell ref="C30:D30"/>
    <mergeCell ref="B31:D31"/>
    <mergeCell ref="C32:D32"/>
    <mergeCell ref="B65:P65"/>
    <mergeCell ref="B68:O68"/>
    <mergeCell ref="K71:Y72"/>
    <mergeCell ref="AD14:AD15"/>
    <mergeCell ref="B24:B25"/>
    <mergeCell ref="C24:C25"/>
    <mergeCell ref="F30:G30"/>
    <mergeCell ref="J30:K30"/>
    <mergeCell ref="N30:O30"/>
    <mergeCell ref="R30:S30"/>
    <mergeCell ref="AB63:AC63"/>
    <mergeCell ref="B64:C64"/>
    <mergeCell ref="F64:G64"/>
    <mergeCell ref="J64:K64"/>
    <mergeCell ref="N64:O64"/>
    <mergeCell ref="R64:S64"/>
    <mergeCell ref="V64:W64"/>
    <mergeCell ref="AB64:AC64"/>
    <mergeCell ref="AB61:AC61"/>
    <mergeCell ref="B62:D62"/>
    <mergeCell ref="F62:X62"/>
    <mergeCell ref="AB62:AC62"/>
    <mergeCell ref="B63:C63"/>
    <mergeCell ref="F63:G63"/>
    <mergeCell ref="J63:K63"/>
    <mergeCell ref="N63:O63"/>
    <mergeCell ref="R63:S63"/>
    <mergeCell ref="V63:W63"/>
    <mergeCell ref="B61:C61"/>
    <mergeCell ref="F61:G61"/>
    <mergeCell ref="J61:K61"/>
    <mergeCell ref="N61:O61"/>
    <mergeCell ref="R61:S61"/>
    <mergeCell ref="V61:W61"/>
    <mergeCell ref="AB58:AC58"/>
    <mergeCell ref="AE58:AG58"/>
    <mergeCell ref="B59:D59"/>
    <mergeCell ref="F59:G59"/>
    <mergeCell ref="J59:K59"/>
    <mergeCell ref="N59:O59"/>
    <mergeCell ref="R59:S59"/>
    <mergeCell ref="V59:W59"/>
    <mergeCell ref="AB59:AC59"/>
    <mergeCell ref="B58:D58"/>
    <mergeCell ref="F58:G58"/>
    <mergeCell ref="J58:K58"/>
    <mergeCell ref="N58:O58"/>
    <mergeCell ref="R58:S58"/>
    <mergeCell ref="V58:W58"/>
    <mergeCell ref="F57:G57"/>
    <mergeCell ref="J57:K57"/>
    <mergeCell ref="N57:O57"/>
    <mergeCell ref="R57:S57"/>
    <mergeCell ref="V57:W57"/>
    <mergeCell ref="AE57:AG57"/>
    <mergeCell ref="AB55:AC55"/>
    <mergeCell ref="C56:D56"/>
    <mergeCell ref="F56:G56"/>
    <mergeCell ref="J56:K56"/>
    <mergeCell ref="N56:O56"/>
    <mergeCell ref="R56:S56"/>
    <mergeCell ref="V56:W56"/>
    <mergeCell ref="B55:D55"/>
    <mergeCell ref="F55:G55"/>
    <mergeCell ref="J55:K55"/>
    <mergeCell ref="N55:O55"/>
    <mergeCell ref="R55:S55"/>
    <mergeCell ref="V55:W55"/>
    <mergeCell ref="AE52:AG52"/>
    <mergeCell ref="B53:D53"/>
    <mergeCell ref="F53:G53"/>
    <mergeCell ref="J53:K53"/>
    <mergeCell ref="N53:O53"/>
    <mergeCell ref="R53:S53"/>
    <mergeCell ref="V53:W53"/>
    <mergeCell ref="AB53:AC53"/>
    <mergeCell ref="C52:D52"/>
    <mergeCell ref="F52:G52"/>
    <mergeCell ref="J52:K52"/>
    <mergeCell ref="N52:O52"/>
    <mergeCell ref="R52:S52"/>
    <mergeCell ref="AB52:AC52"/>
    <mergeCell ref="AB50:AC50"/>
    <mergeCell ref="F51:G51"/>
    <mergeCell ref="J51:K51"/>
    <mergeCell ref="N51:O51"/>
    <mergeCell ref="R51:S51"/>
    <mergeCell ref="V51:W51"/>
    <mergeCell ref="AB51:AC51"/>
    <mergeCell ref="F49:G49"/>
    <mergeCell ref="J49:K49"/>
    <mergeCell ref="R49:S49"/>
    <mergeCell ref="V49:W49"/>
    <mergeCell ref="AB49:AC49"/>
    <mergeCell ref="F50:G50"/>
    <mergeCell ref="J50:K50"/>
    <mergeCell ref="N50:O50"/>
    <mergeCell ref="R50:S50"/>
    <mergeCell ref="V50:W50"/>
    <mergeCell ref="F48:G48"/>
    <mergeCell ref="J48:K48"/>
    <mergeCell ref="N48:O48"/>
    <mergeCell ref="R48:S48"/>
    <mergeCell ref="V48:W48"/>
    <mergeCell ref="AB48:AC48"/>
    <mergeCell ref="V46:W46"/>
    <mergeCell ref="AB46:AC46"/>
    <mergeCell ref="F47:G47"/>
    <mergeCell ref="J47:K47"/>
    <mergeCell ref="N47:O47"/>
    <mergeCell ref="R47:S47"/>
    <mergeCell ref="V47:W47"/>
    <mergeCell ref="AB47:AC47"/>
    <mergeCell ref="B45:D45"/>
    <mergeCell ref="C46:D46"/>
    <mergeCell ref="F46:G46"/>
    <mergeCell ref="J46:K46"/>
    <mergeCell ref="N46:O46"/>
    <mergeCell ref="R46:S46"/>
    <mergeCell ref="AB42:AC42"/>
    <mergeCell ref="B43:D43"/>
    <mergeCell ref="F43:G43"/>
    <mergeCell ref="J43:K43"/>
    <mergeCell ref="N43:O43"/>
    <mergeCell ref="R43:S43"/>
    <mergeCell ref="V43:W43"/>
    <mergeCell ref="AB43:AC43"/>
    <mergeCell ref="C42:D42"/>
    <mergeCell ref="F42:G42"/>
    <mergeCell ref="J42:K42"/>
    <mergeCell ref="N42:O42"/>
    <mergeCell ref="R42:S42"/>
    <mergeCell ref="V42:W42"/>
    <mergeCell ref="AB40:AC40"/>
    <mergeCell ref="C41:D41"/>
    <mergeCell ref="F41:G41"/>
    <mergeCell ref="J41:K41"/>
    <mergeCell ref="N41:O41"/>
    <mergeCell ref="R41:S41"/>
    <mergeCell ref="V41:W41"/>
    <mergeCell ref="AB41:AC41"/>
    <mergeCell ref="C40:D40"/>
    <mergeCell ref="F40:G40"/>
    <mergeCell ref="J40:K40"/>
    <mergeCell ref="N40:O40"/>
    <mergeCell ref="R40:S40"/>
    <mergeCell ref="V40:W40"/>
    <mergeCell ref="C39:D39"/>
    <mergeCell ref="J39:K39"/>
    <mergeCell ref="N39:O39"/>
    <mergeCell ref="R39:S39"/>
    <mergeCell ref="V39:W39"/>
    <mergeCell ref="AB39:AC39"/>
    <mergeCell ref="AB37:AC37"/>
    <mergeCell ref="C38:D38"/>
    <mergeCell ref="F38:G38"/>
    <mergeCell ref="J38:K38"/>
    <mergeCell ref="N38:O38"/>
    <mergeCell ref="R38:S38"/>
    <mergeCell ref="V38:W38"/>
    <mergeCell ref="AB38:AC38"/>
    <mergeCell ref="C37:D37"/>
    <mergeCell ref="F37:G37"/>
    <mergeCell ref="J37:K37"/>
    <mergeCell ref="N37:O37"/>
    <mergeCell ref="R37:S37"/>
    <mergeCell ref="V37:W37"/>
    <mergeCell ref="AB35:AC35"/>
    <mergeCell ref="C36:D36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2:AC32"/>
    <mergeCell ref="AE32:AG32"/>
    <mergeCell ref="F33:G33"/>
    <mergeCell ref="N33:O33"/>
    <mergeCell ref="R33:S33"/>
    <mergeCell ref="V33:W33"/>
    <mergeCell ref="AE33:AF33"/>
    <mergeCell ref="F31:G31"/>
    <mergeCell ref="J31:K31"/>
    <mergeCell ref="N31:O31"/>
    <mergeCell ref="R31:S31"/>
    <mergeCell ref="V31:W31"/>
    <mergeCell ref="AB31:AC31"/>
    <mergeCell ref="F29:G29"/>
    <mergeCell ref="J29:K29"/>
    <mergeCell ref="N29:O29"/>
    <mergeCell ref="R29:S29"/>
    <mergeCell ref="V29:W29"/>
    <mergeCell ref="AB29:AC29"/>
    <mergeCell ref="V30:W30"/>
    <mergeCell ref="AB30:AC30"/>
    <mergeCell ref="F28:G28"/>
    <mergeCell ref="J28:K28"/>
    <mergeCell ref="N28:O28"/>
    <mergeCell ref="R28:S28"/>
    <mergeCell ref="V28:W28"/>
    <mergeCell ref="AB28:AC28"/>
    <mergeCell ref="F27:G27"/>
    <mergeCell ref="J27:K27"/>
    <mergeCell ref="N27:O27"/>
    <mergeCell ref="R27:S27"/>
    <mergeCell ref="V27:W27"/>
    <mergeCell ref="AB27:AC27"/>
    <mergeCell ref="V25:W25"/>
    <mergeCell ref="AB25:AC25"/>
    <mergeCell ref="F26:G26"/>
    <mergeCell ref="J26:K26"/>
    <mergeCell ref="N26:O26"/>
    <mergeCell ref="R26:S26"/>
    <mergeCell ref="V26:W26"/>
    <mergeCell ref="AB26:AC26"/>
    <mergeCell ref="F25:G25"/>
    <mergeCell ref="J25:K25"/>
    <mergeCell ref="N25:O25"/>
    <mergeCell ref="R25:S25"/>
    <mergeCell ref="F24:G24"/>
    <mergeCell ref="J24:K24"/>
    <mergeCell ref="N24:O24"/>
    <mergeCell ref="R24:S24"/>
    <mergeCell ref="V24:W24"/>
    <mergeCell ref="AB24:AC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AB17:AC17"/>
    <mergeCell ref="F18:G18"/>
    <mergeCell ref="J18:K18"/>
    <mergeCell ref="N18:O18"/>
    <mergeCell ref="R18:S18"/>
    <mergeCell ref="V18:W18"/>
    <mergeCell ref="AB18:AC18"/>
    <mergeCell ref="J16:K16"/>
    <mergeCell ref="N16:O16"/>
    <mergeCell ref="R16:S16"/>
    <mergeCell ref="V16:W16"/>
    <mergeCell ref="AB16:AC16"/>
    <mergeCell ref="F17:G17"/>
    <mergeCell ref="J17:K17"/>
    <mergeCell ref="N17:O17"/>
    <mergeCell ref="R17:S17"/>
    <mergeCell ref="V17:W17"/>
    <mergeCell ref="V14:W14"/>
    <mergeCell ref="AB14:AC14"/>
    <mergeCell ref="F15:G15"/>
    <mergeCell ref="J15:K15"/>
    <mergeCell ref="N15:O15"/>
    <mergeCell ref="R15:S15"/>
    <mergeCell ref="V15:W15"/>
    <mergeCell ref="AB15:AC15"/>
    <mergeCell ref="F16:G16"/>
    <mergeCell ref="F14:G14"/>
    <mergeCell ref="J14:K14"/>
    <mergeCell ref="N14:O14"/>
    <mergeCell ref="R14:S14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</mergeCells>
  <conditionalFormatting sqref="H13:H31 I29:I31 Q29:Q31 U29:U31 H33 Q33:Q42 U33:U42 I33:I50 H42 H44:H45 Q47:Q50 U47:U50 H53">
    <cfRule type="cellIs" dxfId="9" priority="4" stopIfTrue="1" operator="equal">
      <formula>0</formula>
    </cfRule>
  </conditionalFormatting>
  <conditionalFormatting sqref="H33:H42 H44:H52 L33:L42 P33:P42 T33:T52 X33:X52 L44:L52 P44:P52">
    <cfRule type="cellIs" dxfId="8" priority="5" stopIfTrue="1" operator="equal">
      <formula>0</formula>
    </cfRule>
  </conditionalFormatting>
  <conditionalFormatting sqref="L13:L31 X13:X31 H30:I31 P30:Q31 T30:U31">
    <cfRule type="cellIs" dxfId="7" priority="1" stopIfTrue="1" operator="equal">
      <formula>0</formula>
    </cfRule>
  </conditionalFormatting>
  <conditionalFormatting sqref="P13:P32 T13:T32">
    <cfRule type="cellIs" dxfId="6" priority="2" stopIfTrue="1" operator="equal">
      <formula>0</formula>
    </cfRule>
  </conditionalFormatting>
  <pageMargins left="0.25" right="0.25" top="0.75" bottom="0.75" header="0.3" footer="0.3"/>
  <pageSetup paperSize="9" scale="4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I67"/>
  <sheetViews>
    <sheetView view="pageBreakPreview" zoomScaleNormal="70" zoomScaleSheetLayoutView="100" workbookViewId="0">
      <selection activeCell="V6" sqref="V6:X6"/>
    </sheetView>
  </sheetViews>
  <sheetFormatPr defaultColWidth="5.69921875" defaultRowHeight="14.4"/>
  <cols>
    <col min="1" max="1" width="5.69921875" style="208"/>
    <col min="2" max="2" width="5.69921875" style="215"/>
    <col min="3" max="3" width="35.5" style="208" customWidth="1"/>
    <col min="4" max="4" width="10.59765625" style="208" customWidth="1"/>
    <col min="5" max="5" width="4" style="208" customWidth="1"/>
    <col min="6" max="6" width="3.8984375" style="208" customWidth="1"/>
    <col min="7" max="7" width="2.19921875" style="208" customWidth="1"/>
    <col min="8" max="8" width="5.69921875" style="208"/>
    <col min="9" max="9" width="4.09765625" style="208" customWidth="1"/>
    <col min="10" max="10" width="4.59765625" style="208" customWidth="1"/>
    <col min="11" max="11" width="0.59765625" style="208" customWidth="1"/>
    <col min="12" max="12" width="4.8984375" style="208" customWidth="1"/>
    <col min="13" max="13" width="3.5" style="208" customWidth="1"/>
    <col min="14" max="14" width="3.09765625" style="208" customWidth="1"/>
    <col min="15" max="15" width="4" style="208" customWidth="1"/>
    <col min="16" max="16" width="5.69921875" style="208"/>
    <col min="17" max="17" width="3.69921875" style="208" customWidth="1"/>
    <col min="18" max="18" width="3.3984375" style="208" customWidth="1"/>
    <col min="19" max="19" width="4.59765625" style="208" customWidth="1"/>
    <col min="20" max="20" width="5" style="208" customWidth="1"/>
    <col min="21" max="21" width="3.69921875" style="208" customWidth="1"/>
    <col min="22" max="22" width="4.19921875" style="208" customWidth="1"/>
    <col min="23" max="23" width="3.8984375" style="208" customWidth="1"/>
    <col min="24" max="24" width="5.69921875" style="208"/>
    <col min="25" max="25" width="3.09765625" style="208" customWidth="1"/>
    <col min="26" max="26" width="9.09765625" style="208" customWidth="1"/>
    <col min="27" max="27" width="4" style="208" customWidth="1"/>
    <col min="28" max="28" width="5.69921875" style="216"/>
    <col min="29" max="29" width="4.09765625" style="216" customWidth="1"/>
    <col min="30" max="30" width="9.8984375" style="217" customWidth="1"/>
    <col min="31" max="31" width="7.3984375" style="209" customWidth="1"/>
    <col min="32" max="32" width="2.09765625" style="209" customWidth="1"/>
    <col min="33" max="33" width="6" style="209" customWidth="1"/>
    <col min="34" max="35" width="5.69921875" style="209"/>
    <col min="36" max="16384" width="5.69921875" style="208"/>
  </cols>
  <sheetData>
    <row r="1" spans="1:35" ht="35.25" customHeight="1">
      <c r="A1"/>
      <c r="B1" s="347" t="s">
        <v>65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1">
        <v>38</v>
      </c>
      <c r="AF1" s="2"/>
      <c r="AG1" s="2"/>
    </row>
    <row r="2" spans="1:35" ht="35.25" customHeight="1">
      <c r="A2"/>
      <c r="B2" s="347" t="s">
        <v>63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1"/>
      <c r="AF2" s="2"/>
      <c r="AG2" s="2"/>
    </row>
    <row r="3" spans="1:35" ht="35.25" customHeight="1">
      <c r="A3"/>
      <c r="B3" s="347" t="s">
        <v>64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1"/>
      <c r="AF3" s="2"/>
      <c r="AG3" s="2"/>
    </row>
    <row r="4" spans="1:35" ht="21.6" thickBot="1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"/>
      <c r="AF4" s="2"/>
      <c r="AG4" s="2"/>
    </row>
    <row r="5" spans="1:35" ht="24" customHeight="1" thickBot="1">
      <c r="A5"/>
      <c r="B5" s="348" t="s">
        <v>0</v>
      </c>
      <c r="C5" s="349" t="s">
        <v>74</v>
      </c>
      <c r="D5" s="350"/>
      <c r="E5" s="4"/>
      <c r="F5" s="355" t="s">
        <v>2</v>
      </c>
      <c r="G5" s="356"/>
      <c r="H5" s="356"/>
      <c r="I5" s="357"/>
      <c r="J5" s="356"/>
      <c r="K5" s="356"/>
      <c r="L5" s="356"/>
      <c r="M5" s="357"/>
      <c r="N5" s="356"/>
      <c r="O5" s="356"/>
      <c r="P5" s="356"/>
      <c r="Q5" s="357"/>
      <c r="R5" s="356"/>
      <c r="S5" s="356"/>
      <c r="T5" s="356"/>
      <c r="U5" s="357"/>
      <c r="V5" s="356"/>
      <c r="W5" s="356"/>
      <c r="X5" s="356"/>
      <c r="Y5" s="5"/>
      <c r="Z5" s="358" t="s">
        <v>3</v>
      </c>
      <c r="AA5" s="6"/>
      <c r="AB5" s="359" t="s">
        <v>4</v>
      </c>
      <c r="AC5" s="359"/>
      <c r="AD5" s="360"/>
      <c r="AE5" s="7"/>
      <c r="AF5" s="8"/>
      <c r="AG5" s="8"/>
      <c r="AH5" s="210"/>
      <c r="AI5" s="210"/>
    </row>
    <row r="6" spans="1:35" ht="24" thickBot="1">
      <c r="A6"/>
      <c r="B6" s="348"/>
      <c r="C6" s="351"/>
      <c r="D6" s="352"/>
      <c r="E6" s="4"/>
      <c r="F6" s="608" t="s">
        <v>5</v>
      </c>
      <c r="G6" s="531"/>
      <c r="H6" s="531"/>
      <c r="I6" s="9"/>
      <c r="J6" s="531" t="s">
        <v>6</v>
      </c>
      <c r="K6" s="531"/>
      <c r="L6" s="531"/>
      <c r="M6" s="9"/>
      <c r="N6" s="363" t="s">
        <v>7</v>
      </c>
      <c r="O6" s="363"/>
      <c r="P6" s="363"/>
      <c r="Q6" s="9"/>
      <c r="R6" s="531" t="s">
        <v>8</v>
      </c>
      <c r="S6" s="531"/>
      <c r="T6" s="531"/>
      <c r="U6" s="9"/>
      <c r="V6" s="636" t="s">
        <v>9</v>
      </c>
      <c r="W6" s="636"/>
      <c r="X6" s="636"/>
      <c r="Y6" s="5"/>
      <c r="Z6" s="358"/>
      <c r="AA6" s="6"/>
      <c r="AB6" s="359"/>
      <c r="AC6" s="359"/>
      <c r="AD6" s="360"/>
      <c r="AE6" s="7"/>
      <c r="AF6" s="10"/>
      <c r="AG6" s="10"/>
      <c r="AH6" s="211"/>
      <c r="AI6" s="211"/>
    </row>
    <row r="7" spans="1:35" ht="24" customHeight="1" thickBot="1">
      <c r="A7"/>
      <c r="B7" s="348"/>
      <c r="C7" s="351"/>
      <c r="D7" s="352"/>
      <c r="E7" s="4"/>
      <c r="F7" s="365" t="s">
        <v>10</v>
      </c>
      <c r="G7" s="366"/>
      <c r="H7" s="366"/>
      <c r="I7" s="367"/>
      <c r="J7" s="366"/>
      <c r="K7" s="366"/>
      <c r="L7" s="366"/>
      <c r="M7" s="367"/>
      <c r="N7" s="366"/>
      <c r="O7" s="366"/>
      <c r="P7" s="366"/>
      <c r="Q7" s="367"/>
      <c r="R7" s="366"/>
      <c r="S7" s="366"/>
      <c r="T7" s="366"/>
      <c r="U7" s="367"/>
      <c r="V7" s="366"/>
      <c r="W7" s="366"/>
      <c r="X7" s="366"/>
      <c r="Y7" s="5"/>
      <c r="Z7" s="358"/>
      <c r="AA7" s="6"/>
      <c r="AB7" s="359"/>
      <c r="AC7" s="359"/>
      <c r="AD7" s="360"/>
      <c r="AE7" s="7"/>
      <c r="AF7" s="10"/>
      <c r="AG7" s="10"/>
      <c r="AH7" s="211"/>
      <c r="AI7" s="211"/>
    </row>
    <row r="8" spans="1:35" ht="24" thickBot="1">
      <c r="A8"/>
      <c r="B8" s="348"/>
      <c r="C8" s="351"/>
      <c r="D8" s="352"/>
      <c r="E8" s="4"/>
      <c r="F8" s="365">
        <v>32</v>
      </c>
      <c r="G8" s="366"/>
      <c r="H8" s="366"/>
      <c r="I8" s="11"/>
      <c r="J8" s="366">
        <v>30</v>
      </c>
      <c r="K8" s="366"/>
      <c r="L8" s="366"/>
      <c r="M8" s="11"/>
      <c r="N8" s="366">
        <v>30</v>
      </c>
      <c r="O8" s="366"/>
      <c r="P8" s="366"/>
      <c r="Q8" s="11"/>
      <c r="R8" s="366">
        <v>30</v>
      </c>
      <c r="S8" s="366"/>
      <c r="T8" s="366"/>
      <c r="U8" s="11"/>
      <c r="V8" s="366">
        <v>28</v>
      </c>
      <c r="W8" s="366"/>
      <c r="X8" s="366"/>
      <c r="Y8" s="5"/>
      <c r="Z8" s="358"/>
      <c r="AA8" s="6"/>
      <c r="AB8" s="359"/>
      <c r="AC8" s="359"/>
      <c r="AD8" s="360"/>
      <c r="AE8" s="7"/>
      <c r="AF8" s="10"/>
      <c r="AG8" s="10"/>
      <c r="AH8" s="211"/>
      <c r="AI8" s="211"/>
    </row>
    <row r="9" spans="1:35" ht="24" customHeight="1" thickBot="1">
      <c r="A9"/>
      <c r="B9" s="348"/>
      <c r="C9" s="351"/>
      <c r="D9" s="352"/>
      <c r="E9" s="4"/>
      <c r="F9" s="372" t="s">
        <v>11</v>
      </c>
      <c r="G9" s="373"/>
      <c r="H9" s="373"/>
      <c r="I9" s="374"/>
      <c r="J9" s="373"/>
      <c r="K9" s="373"/>
      <c r="L9" s="373"/>
      <c r="M9" s="374"/>
      <c r="N9" s="373"/>
      <c r="O9" s="373"/>
      <c r="P9" s="373"/>
      <c r="Q9" s="374"/>
      <c r="R9" s="373"/>
      <c r="S9" s="373"/>
      <c r="T9" s="373"/>
      <c r="U9" s="374"/>
      <c r="V9" s="373"/>
      <c r="W9" s="373"/>
      <c r="X9" s="373"/>
      <c r="Y9" s="5"/>
      <c r="Z9" s="358"/>
      <c r="AA9" s="6"/>
      <c r="AB9" s="359"/>
      <c r="AC9" s="359"/>
      <c r="AD9" s="360"/>
      <c r="AE9" s="7"/>
      <c r="AF9" s="10"/>
      <c r="AG9" s="10"/>
      <c r="AH9" s="211"/>
      <c r="AI9" s="211"/>
    </row>
    <row r="10" spans="1:35" ht="24" thickBot="1">
      <c r="A10"/>
      <c r="B10" s="348"/>
      <c r="C10" s="351"/>
      <c r="D10" s="352"/>
      <c r="E10" s="4"/>
      <c r="F10" s="375">
        <v>38</v>
      </c>
      <c r="G10" s="376"/>
      <c r="H10" s="376"/>
      <c r="I10" s="12"/>
      <c r="J10" s="377">
        <v>38</v>
      </c>
      <c r="K10" s="377"/>
      <c r="L10" s="377"/>
      <c r="M10" s="12"/>
      <c r="N10" s="377">
        <v>34</v>
      </c>
      <c r="O10" s="377"/>
      <c r="P10" s="377"/>
      <c r="Q10" s="12"/>
      <c r="R10" s="377">
        <v>34</v>
      </c>
      <c r="S10" s="377"/>
      <c r="T10" s="377"/>
      <c r="U10" s="12"/>
      <c r="V10" s="378">
        <v>30</v>
      </c>
      <c r="W10" s="378"/>
      <c r="X10" s="378"/>
      <c r="Y10" s="5"/>
      <c r="Z10" s="358"/>
      <c r="AA10" s="6"/>
      <c r="AB10" s="359"/>
      <c r="AC10" s="359"/>
      <c r="AD10" s="360"/>
      <c r="AE10" s="7"/>
      <c r="AF10" s="10"/>
      <c r="AG10" s="10"/>
      <c r="AH10" s="211"/>
      <c r="AI10" s="211"/>
    </row>
    <row r="11" spans="1:35" ht="24" customHeight="1" thickBot="1">
      <c r="A11"/>
      <c r="B11" s="348"/>
      <c r="C11" s="351"/>
      <c r="D11" s="352"/>
      <c r="E11" s="4"/>
      <c r="F11" s="369" t="s">
        <v>12</v>
      </c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5"/>
      <c r="Z11" s="358"/>
      <c r="AA11" s="6"/>
      <c r="AB11" s="359"/>
      <c r="AC11" s="359"/>
      <c r="AD11" s="360"/>
      <c r="AE11" s="7"/>
      <c r="AF11" s="10"/>
      <c r="AG11" s="10"/>
      <c r="AH11" s="211"/>
      <c r="AI11" s="211"/>
    </row>
    <row r="12" spans="1:35" ht="24" thickBot="1">
      <c r="A12"/>
      <c r="B12" s="348"/>
      <c r="C12" s="353"/>
      <c r="D12" s="354"/>
      <c r="E12" s="4"/>
      <c r="F12" s="370"/>
      <c r="G12" s="371"/>
      <c r="H12" s="13" t="s">
        <v>13</v>
      </c>
      <c r="I12" s="14"/>
      <c r="J12" s="371"/>
      <c r="K12" s="371"/>
      <c r="L12" s="13" t="s">
        <v>13</v>
      </c>
      <c r="M12" s="14"/>
      <c r="N12" s="371"/>
      <c r="O12" s="371"/>
      <c r="P12" s="13" t="s">
        <v>13</v>
      </c>
      <c r="Q12" s="14"/>
      <c r="R12" s="371"/>
      <c r="S12" s="371"/>
      <c r="T12" s="13" t="s">
        <v>13</v>
      </c>
      <c r="U12" s="14"/>
      <c r="V12" s="371"/>
      <c r="W12" s="371"/>
      <c r="X12" s="13" t="s">
        <v>13</v>
      </c>
      <c r="Y12" s="5"/>
      <c r="Z12" s="358"/>
      <c r="AA12" s="6"/>
      <c r="AB12" s="359"/>
      <c r="AC12" s="359"/>
      <c r="AD12" s="360"/>
      <c r="AE12" s="7"/>
      <c r="AF12" s="10"/>
      <c r="AG12" s="10"/>
      <c r="AH12" s="211"/>
    </row>
    <row r="13" spans="1:35" ht="24.9" customHeight="1" thickBot="1">
      <c r="A13"/>
      <c r="B13" s="15">
        <v>1</v>
      </c>
      <c r="C13" s="16" t="s">
        <v>14</v>
      </c>
      <c r="D13" s="17"/>
      <c r="E13" s="18"/>
      <c r="F13" s="382">
        <v>4</v>
      </c>
      <c r="G13" s="383"/>
      <c r="H13" s="19">
        <f t="shared" ref="H13:H30" si="0">((F13)*(F$10/AE$1))</f>
        <v>4</v>
      </c>
      <c r="I13" s="20"/>
      <c r="J13" s="383">
        <v>3</v>
      </c>
      <c r="K13" s="383"/>
      <c r="L13" s="21">
        <f t="shared" ref="L13:L30" si="1">(J13)*(J$10/AE$1)</f>
        <v>3</v>
      </c>
      <c r="M13" s="22"/>
      <c r="N13" s="383">
        <v>3</v>
      </c>
      <c r="O13" s="383"/>
      <c r="P13" s="23">
        <f t="shared" ref="P13:P30" si="2">(N13)*(N$10/AE$1)</f>
        <v>2.6842105263157894</v>
      </c>
      <c r="Q13" s="20"/>
      <c r="R13" s="383">
        <v>3</v>
      </c>
      <c r="S13" s="383"/>
      <c r="T13" s="23">
        <f t="shared" ref="T13:T30" si="3">(R13)*(R$10/AE$1)</f>
        <v>2.6842105263157894</v>
      </c>
      <c r="U13" s="20"/>
      <c r="V13" s="383">
        <v>3</v>
      </c>
      <c r="W13" s="383"/>
      <c r="X13" s="23">
        <f t="shared" ref="X13:X30" si="4">V13*(V$10/AE$1)</f>
        <v>2.3684210526315788</v>
      </c>
      <c r="Y13" s="11"/>
      <c r="Z13" s="24">
        <f>SUM(F13+J13+N13+R13+V13)</f>
        <v>16</v>
      </c>
      <c r="AA13" s="25"/>
      <c r="AB13" s="368">
        <f>F13*F$8+J13*J$8+N13*N$8+R13*R$8+V13*V$8</f>
        <v>482</v>
      </c>
      <c r="AC13" s="368"/>
      <c r="AD13" s="26"/>
      <c r="AE13" s="27"/>
      <c r="AF13" s="28"/>
      <c r="AG13" s="29"/>
      <c r="AH13" s="212"/>
      <c r="AI13" s="212"/>
    </row>
    <row r="14" spans="1:35" ht="24.9" customHeight="1" thickBot="1">
      <c r="A14"/>
      <c r="B14" s="236">
        <v>2</v>
      </c>
      <c r="C14" s="327" t="s">
        <v>149</v>
      </c>
      <c r="D14" s="59"/>
      <c r="E14" s="33"/>
      <c r="F14" s="380">
        <v>2</v>
      </c>
      <c r="G14" s="381"/>
      <c r="H14" s="34">
        <f t="shared" si="0"/>
        <v>2</v>
      </c>
      <c r="I14" s="20"/>
      <c r="J14" s="381">
        <v>2</v>
      </c>
      <c r="K14" s="381"/>
      <c r="L14" s="35">
        <f t="shared" si="1"/>
        <v>2</v>
      </c>
      <c r="M14" s="22"/>
      <c r="N14" s="381">
        <v>2</v>
      </c>
      <c r="O14" s="381"/>
      <c r="P14" s="36">
        <f t="shared" si="2"/>
        <v>1.7894736842105263</v>
      </c>
      <c r="Q14" s="20"/>
      <c r="R14" s="381">
        <v>3</v>
      </c>
      <c r="S14" s="381"/>
      <c r="T14" s="36">
        <f t="shared" si="3"/>
        <v>2.6842105263157894</v>
      </c>
      <c r="U14" s="20"/>
      <c r="V14" s="381">
        <v>3</v>
      </c>
      <c r="W14" s="381"/>
      <c r="X14" s="36">
        <f t="shared" si="4"/>
        <v>2.3684210526315788</v>
      </c>
      <c r="Y14" s="11"/>
      <c r="Z14" s="24">
        <f t="shared" ref="Z14:Z30" si="5">SUM(F14+J14+N14+R14+V14)</f>
        <v>12</v>
      </c>
      <c r="AA14" s="25"/>
      <c r="AB14" s="368">
        <f t="shared" ref="AB14:AB30" si="6">F14*F$8+J14*J$8+N14*N$8+R14*R$8+V14*V$8</f>
        <v>358</v>
      </c>
      <c r="AC14" s="368"/>
      <c r="AD14" s="384"/>
      <c r="AE14" s="27"/>
      <c r="AF14" s="2"/>
      <c r="AG14" s="29"/>
    </row>
    <row r="15" spans="1:35" ht="24.9" customHeight="1" thickBot="1">
      <c r="A15"/>
      <c r="B15" s="30">
        <v>3</v>
      </c>
      <c r="C15" s="31" t="s">
        <v>16</v>
      </c>
      <c r="D15" s="32"/>
      <c r="E15" s="33"/>
      <c r="F15" s="380">
        <v>2</v>
      </c>
      <c r="G15" s="381"/>
      <c r="H15" s="34">
        <f t="shared" si="0"/>
        <v>2</v>
      </c>
      <c r="I15" s="20"/>
      <c r="J15" s="381">
        <v>2</v>
      </c>
      <c r="K15" s="381"/>
      <c r="L15" s="35">
        <f t="shared" si="1"/>
        <v>2</v>
      </c>
      <c r="M15" s="22"/>
      <c r="N15" s="381">
        <v>2</v>
      </c>
      <c r="O15" s="381"/>
      <c r="P15" s="36">
        <f t="shared" si="2"/>
        <v>1.7894736842105263</v>
      </c>
      <c r="Q15" s="20"/>
      <c r="R15" s="381">
        <v>1</v>
      </c>
      <c r="S15" s="381"/>
      <c r="T15" s="36">
        <f t="shared" si="3"/>
        <v>0.89473684210526316</v>
      </c>
      <c r="U15" s="20"/>
      <c r="V15" s="381">
        <v>1</v>
      </c>
      <c r="W15" s="381"/>
      <c r="X15" s="36">
        <f t="shared" si="4"/>
        <v>0.78947368421052633</v>
      </c>
      <c r="Y15" s="11"/>
      <c r="Z15" s="24">
        <f t="shared" si="5"/>
        <v>8</v>
      </c>
      <c r="AA15" s="25"/>
      <c r="AB15" s="368">
        <f t="shared" si="6"/>
        <v>242</v>
      </c>
      <c r="AC15" s="368"/>
      <c r="AD15" s="384"/>
      <c r="AE15" s="27"/>
      <c r="AF15" s="2"/>
      <c r="AG15" s="29"/>
    </row>
    <row r="16" spans="1:35" ht="24.9" customHeight="1" thickBot="1">
      <c r="A16"/>
      <c r="B16" s="30">
        <v>4</v>
      </c>
      <c r="C16" s="31" t="s">
        <v>54</v>
      </c>
      <c r="D16" s="32"/>
      <c r="E16" s="33"/>
      <c r="F16" s="380">
        <v>1</v>
      </c>
      <c r="G16" s="381"/>
      <c r="H16" s="34">
        <f t="shared" si="0"/>
        <v>1</v>
      </c>
      <c r="I16" s="20"/>
      <c r="J16" s="381"/>
      <c r="K16" s="381"/>
      <c r="L16" s="35">
        <f t="shared" si="1"/>
        <v>0</v>
      </c>
      <c r="M16" s="22"/>
      <c r="N16" s="381"/>
      <c r="O16" s="381"/>
      <c r="P16" s="36">
        <f t="shared" si="2"/>
        <v>0</v>
      </c>
      <c r="Q16" s="20"/>
      <c r="R16" s="381"/>
      <c r="S16" s="381"/>
      <c r="T16" s="34">
        <f t="shared" si="3"/>
        <v>0</v>
      </c>
      <c r="U16" s="20"/>
      <c r="V16" s="381"/>
      <c r="W16" s="381"/>
      <c r="X16" s="36">
        <f t="shared" si="4"/>
        <v>0</v>
      </c>
      <c r="Y16" s="11"/>
      <c r="Z16" s="24">
        <f t="shared" si="5"/>
        <v>1</v>
      </c>
      <c r="AA16" s="25"/>
      <c r="AB16" s="368">
        <f t="shared" si="6"/>
        <v>32</v>
      </c>
      <c r="AC16" s="368"/>
      <c r="AD16" s="38"/>
      <c r="AE16" s="27"/>
      <c r="AF16" s="2"/>
      <c r="AG16" s="29"/>
    </row>
    <row r="17" spans="1:35" ht="24.9" customHeight="1" thickBot="1">
      <c r="A17"/>
      <c r="B17" s="30">
        <v>5</v>
      </c>
      <c r="C17" s="39" t="s">
        <v>17</v>
      </c>
      <c r="D17" s="40"/>
      <c r="E17" s="18"/>
      <c r="F17" s="380">
        <v>2</v>
      </c>
      <c r="G17" s="381"/>
      <c r="H17" s="34">
        <f t="shared" si="0"/>
        <v>2</v>
      </c>
      <c r="I17" s="20"/>
      <c r="J17" s="381">
        <v>2</v>
      </c>
      <c r="K17" s="381"/>
      <c r="L17" s="35">
        <f t="shared" si="1"/>
        <v>2</v>
      </c>
      <c r="M17" s="22"/>
      <c r="N17" s="381">
        <v>2</v>
      </c>
      <c r="O17" s="381"/>
      <c r="P17" s="36">
        <f t="shared" si="2"/>
        <v>1.7894736842105263</v>
      </c>
      <c r="Q17" s="20"/>
      <c r="R17" s="381">
        <v>1</v>
      </c>
      <c r="S17" s="381"/>
      <c r="T17" s="36">
        <f t="shared" si="3"/>
        <v>0.89473684210526316</v>
      </c>
      <c r="U17" s="20"/>
      <c r="V17" s="381">
        <v>1</v>
      </c>
      <c r="W17" s="381"/>
      <c r="X17" s="36">
        <f t="shared" si="4"/>
        <v>0.78947368421052633</v>
      </c>
      <c r="Y17" s="11"/>
      <c r="Z17" s="24">
        <f t="shared" si="5"/>
        <v>8</v>
      </c>
      <c r="AA17" s="25"/>
      <c r="AB17" s="368">
        <f t="shared" si="6"/>
        <v>242</v>
      </c>
      <c r="AC17" s="368"/>
      <c r="AD17" s="38"/>
      <c r="AE17" s="27"/>
      <c r="AF17" s="2"/>
      <c r="AG17" s="29"/>
      <c r="AI17" s="213"/>
    </row>
    <row r="18" spans="1:35" ht="24.9" customHeight="1" thickBot="1">
      <c r="A18"/>
      <c r="B18" s="30">
        <v>6</v>
      </c>
      <c r="C18" s="31" t="s">
        <v>18</v>
      </c>
      <c r="D18" s="32"/>
      <c r="E18" s="33"/>
      <c r="F18" s="380"/>
      <c r="G18" s="381"/>
      <c r="H18" s="34">
        <f t="shared" si="0"/>
        <v>0</v>
      </c>
      <c r="I18" s="20"/>
      <c r="J18" s="381"/>
      <c r="K18" s="381"/>
      <c r="L18" s="35">
        <f t="shared" si="1"/>
        <v>0</v>
      </c>
      <c r="M18" s="22"/>
      <c r="N18" s="381"/>
      <c r="O18" s="381"/>
      <c r="P18" s="36">
        <f t="shared" si="2"/>
        <v>0</v>
      </c>
      <c r="Q18" s="20"/>
      <c r="R18" s="381">
        <v>1</v>
      </c>
      <c r="S18" s="381"/>
      <c r="T18" s="36">
        <f t="shared" si="3"/>
        <v>0.89473684210526316</v>
      </c>
      <c r="U18" s="20"/>
      <c r="V18" s="381">
        <v>1</v>
      </c>
      <c r="W18" s="381"/>
      <c r="X18" s="36">
        <f t="shared" si="4"/>
        <v>0.78947368421052633</v>
      </c>
      <c r="Y18" s="11"/>
      <c r="Z18" s="24">
        <f t="shared" si="5"/>
        <v>2</v>
      </c>
      <c r="AA18" s="25"/>
      <c r="AB18" s="368">
        <f t="shared" si="6"/>
        <v>58</v>
      </c>
      <c r="AC18" s="368"/>
      <c r="AD18" s="38"/>
      <c r="AE18" s="27"/>
      <c r="AF18" s="2"/>
      <c r="AG18" s="29"/>
      <c r="AI18" s="213"/>
    </row>
    <row r="19" spans="1:35" ht="24.9" customHeight="1" thickBot="1">
      <c r="A19"/>
      <c r="B19" s="30">
        <v>7</v>
      </c>
      <c r="C19" s="31" t="s">
        <v>19</v>
      </c>
      <c r="D19" s="32"/>
      <c r="E19" s="33"/>
      <c r="F19" s="380"/>
      <c r="G19" s="381"/>
      <c r="H19" s="34">
        <f t="shared" si="0"/>
        <v>0</v>
      </c>
      <c r="I19" s="20"/>
      <c r="J19" s="381">
        <v>1</v>
      </c>
      <c r="K19" s="381"/>
      <c r="L19" s="35">
        <f t="shared" si="1"/>
        <v>1</v>
      </c>
      <c r="M19" s="22"/>
      <c r="N19" s="381">
        <v>1</v>
      </c>
      <c r="O19" s="381"/>
      <c r="P19" s="36">
        <f t="shared" si="2"/>
        <v>0.89473684210526316</v>
      </c>
      <c r="Q19" s="20"/>
      <c r="R19" s="381"/>
      <c r="S19" s="381"/>
      <c r="T19" s="34">
        <f t="shared" si="3"/>
        <v>0</v>
      </c>
      <c r="U19" s="20"/>
      <c r="V19" s="381"/>
      <c r="W19" s="381"/>
      <c r="X19" s="36">
        <f t="shared" si="4"/>
        <v>0</v>
      </c>
      <c r="Y19" s="11"/>
      <c r="Z19" s="24">
        <f t="shared" si="5"/>
        <v>2</v>
      </c>
      <c r="AA19" s="25"/>
      <c r="AB19" s="368">
        <f t="shared" si="6"/>
        <v>60</v>
      </c>
      <c r="AC19" s="368"/>
      <c r="AD19" s="38"/>
      <c r="AE19" s="27"/>
      <c r="AF19" s="2"/>
      <c r="AG19" s="29"/>
    </row>
    <row r="20" spans="1:35" ht="24.9" customHeight="1" thickBot="1">
      <c r="A20"/>
      <c r="B20" s="30">
        <v>8</v>
      </c>
      <c r="C20" s="39" t="s">
        <v>20</v>
      </c>
      <c r="D20" s="40"/>
      <c r="E20" s="18"/>
      <c r="F20" s="380">
        <v>1</v>
      </c>
      <c r="G20" s="381"/>
      <c r="H20" s="34">
        <f t="shared" si="0"/>
        <v>1</v>
      </c>
      <c r="I20" s="20"/>
      <c r="J20" s="381">
        <v>1</v>
      </c>
      <c r="K20" s="381"/>
      <c r="L20" s="35">
        <f t="shared" si="1"/>
        <v>1</v>
      </c>
      <c r="M20" s="22"/>
      <c r="N20" s="381">
        <v>1</v>
      </c>
      <c r="O20" s="381"/>
      <c r="P20" s="36">
        <f t="shared" si="2"/>
        <v>0.89473684210526316</v>
      </c>
      <c r="Q20" s="20"/>
      <c r="R20" s="381">
        <v>1</v>
      </c>
      <c r="S20" s="381"/>
      <c r="T20" s="36">
        <f t="shared" si="3"/>
        <v>0.89473684210526316</v>
      </c>
      <c r="U20" s="20"/>
      <c r="V20" s="381"/>
      <c r="W20" s="381"/>
      <c r="X20" s="36">
        <f t="shared" si="4"/>
        <v>0</v>
      </c>
      <c r="Y20" s="11"/>
      <c r="Z20" s="24">
        <f t="shared" si="5"/>
        <v>4</v>
      </c>
      <c r="AA20" s="25"/>
      <c r="AB20" s="368">
        <f t="shared" si="6"/>
        <v>122</v>
      </c>
      <c r="AC20" s="368"/>
      <c r="AD20" s="38"/>
      <c r="AE20" s="27"/>
      <c r="AF20" s="2"/>
      <c r="AG20" s="29"/>
    </row>
    <row r="21" spans="1:35" ht="24.9" customHeight="1" thickBot="1">
      <c r="A21"/>
      <c r="B21" s="30">
        <v>9</v>
      </c>
      <c r="C21" s="42" t="s">
        <v>21</v>
      </c>
      <c r="D21" s="40"/>
      <c r="E21" s="18"/>
      <c r="F21" s="380">
        <v>1</v>
      </c>
      <c r="G21" s="381"/>
      <c r="H21" s="34">
        <f t="shared" si="0"/>
        <v>1</v>
      </c>
      <c r="I21" s="20"/>
      <c r="J21" s="381">
        <v>1</v>
      </c>
      <c r="K21" s="381"/>
      <c r="L21" s="35">
        <f t="shared" si="1"/>
        <v>1</v>
      </c>
      <c r="M21" s="22"/>
      <c r="N21" s="381">
        <v>1</v>
      </c>
      <c r="O21" s="381"/>
      <c r="P21" s="36">
        <f t="shared" si="2"/>
        <v>0.89473684210526316</v>
      </c>
      <c r="Q21" s="20"/>
      <c r="R21" s="381">
        <v>1</v>
      </c>
      <c r="S21" s="381"/>
      <c r="T21" s="36">
        <f t="shared" si="3"/>
        <v>0.89473684210526316</v>
      </c>
      <c r="U21" s="20"/>
      <c r="V21" s="381"/>
      <c r="W21" s="381"/>
      <c r="X21" s="36">
        <f t="shared" si="4"/>
        <v>0</v>
      </c>
      <c r="Y21" s="11"/>
      <c r="Z21" s="24">
        <f t="shared" si="5"/>
        <v>4</v>
      </c>
      <c r="AA21" s="25"/>
      <c r="AB21" s="368">
        <f t="shared" si="6"/>
        <v>122</v>
      </c>
      <c r="AC21" s="368"/>
      <c r="AD21" s="38"/>
      <c r="AE21" s="27"/>
      <c r="AF21" s="2"/>
      <c r="AG21" s="29"/>
    </row>
    <row r="22" spans="1:35" ht="24.9" customHeight="1" thickBot="1">
      <c r="A22"/>
      <c r="B22" s="30">
        <v>10</v>
      </c>
      <c r="C22" s="39" t="s">
        <v>164</v>
      </c>
      <c r="D22" s="40"/>
      <c r="E22" s="18"/>
      <c r="F22" s="380">
        <v>2</v>
      </c>
      <c r="G22" s="381"/>
      <c r="H22" s="34">
        <f t="shared" si="0"/>
        <v>2</v>
      </c>
      <c r="I22" s="20"/>
      <c r="J22" s="381">
        <v>3</v>
      </c>
      <c r="K22" s="381"/>
      <c r="L22" s="35">
        <f t="shared" si="1"/>
        <v>3</v>
      </c>
      <c r="M22" s="22"/>
      <c r="N22" s="381">
        <v>3</v>
      </c>
      <c r="O22" s="381"/>
      <c r="P22" s="36">
        <f t="shared" si="2"/>
        <v>2.6842105263157894</v>
      </c>
      <c r="Q22" s="20"/>
      <c r="R22" s="381">
        <v>2</v>
      </c>
      <c r="S22" s="381"/>
      <c r="T22" s="36">
        <f t="shared" si="3"/>
        <v>1.7894736842105263</v>
      </c>
      <c r="U22" s="20"/>
      <c r="V22" s="381">
        <v>4</v>
      </c>
      <c r="W22" s="381"/>
      <c r="X22" s="36">
        <f t="shared" si="4"/>
        <v>3.1578947368421053</v>
      </c>
      <c r="Y22" s="11"/>
      <c r="Z22" s="24">
        <f t="shared" si="5"/>
        <v>14</v>
      </c>
      <c r="AA22" s="25"/>
      <c r="AB22" s="368">
        <f t="shared" si="6"/>
        <v>416</v>
      </c>
      <c r="AC22" s="368"/>
      <c r="AD22" s="38"/>
      <c r="AE22" s="27"/>
      <c r="AF22" s="2"/>
      <c r="AG22" s="29"/>
    </row>
    <row r="23" spans="1:35" ht="24.9" customHeight="1" thickBot="1">
      <c r="A23"/>
      <c r="B23" s="30">
        <v>11</v>
      </c>
      <c r="C23" s="39" t="s">
        <v>23</v>
      </c>
      <c r="D23" s="40"/>
      <c r="E23" s="18"/>
      <c r="F23" s="380">
        <v>1</v>
      </c>
      <c r="G23" s="381"/>
      <c r="H23" s="34">
        <f t="shared" si="0"/>
        <v>1</v>
      </c>
      <c r="I23" s="20"/>
      <c r="J23" s="381">
        <v>1</v>
      </c>
      <c r="K23" s="381"/>
      <c r="L23" s="35">
        <f t="shared" si="1"/>
        <v>1</v>
      </c>
      <c r="M23" s="22"/>
      <c r="N23" s="381">
        <v>1</v>
      </c>
      <c r="O23" s="381"/>
      <c r="P23" s="36">
        <f t="shared" si="2"/>
        <v>0.89473684210526316</v>
      </c>
      <c r="Q23" s="20"/>
      <c r="R23" s="381">
        <v>1</v>
      </c>
      <c r="S23" s="381"/>
      <c r="T23" s="36">
        <f t="shared" si="3"/>
        <v>0.89473684210526316</v>
      </c>
      <c r="U23" s="20"/>
      <c r="V23" s="381"/>
      <c r="W23" s="381"/>
      <c r="X23" s="36">
        <f t="shared" si="4"/>
        <v>0</v>
      </c>
      <c r="Y23" s="11"/>
      <c r="Z23" s="24">
        <f t="shared" si="5"/>
        <v>4</v>
      </c>
      <c r="AA23" s="25"/>
      <c r="AB23" s="368">
        <f t="shared" si="6"/>
        <v>122</v>
      </c>
      <c r="AC23" s="368"/>
      <c r="AD23" s="38"/>
      <c r="AE23" s="27"/>
      <c r="AF23" s="2"/>
      <c r="AG23" s="29"/>
    </row>
    <row r="24" spans="1:35" ht="24.9" customHeight="1" thickBot="1">
      <c r="A24"/>
      <c r="B24" s="388">
        <v>12</v>
      </c>
      <c r="C24" s="389" t="s">
        <v>165</v>
      </c>
      <c r="D24" s="43" t="s">
        <v>25</v>
      </c>
      <c r="E24" s="44"/>
      <c r="F24" s="390">
        <v>1</v>
      </c>
      <c r="G24" s="391"/>
      <c r="H24" s="45">
        <f t="shared" si="0"/>
        <v>1</v>
      </c>
      <c r="I24" s="20"/>
      <c r="J24" s="391">
        <v>1</v>
      </c>
      <c r="K24" s="391"/>
      <c r="L24" s="46">
        <f t="shared" si="1"/>
        <v>1</v>
      </c>
      <c r="M24" s="20"/>
      <c r="N24" s="391">
        <v>1</v>
      </c>
      <c r="O24" s="391"/>
      <c r="P24" s="47">
        <f t="shared" si="2"/>
        <v>0.89473684210526316</v>
      </c>
      <c r="Q24" s="20"/>
      <c r="R24" s="391">
        <v>1</v>
      </c>
      <c r="S24" s="391"/>
      <c r="T24" s="47">
        <f t="shared" si="3"/>
        <v>0.89473684210526316</v>
      </c>
      <c r="U24" s="20"/>
      <c r="V24" s="391"/>
      <c r="W24" s="391"/>
      <c r="X24" s="47">
        <f t="shared" si="4"/>
        <v>0</v>
      </c>
      <c r="Y24" s="11"/>
      <c r="Z24" s="24">
        <f t="shared" si="5"/>
        <v>4</v>
      </c>
      <c r="AA24" s="25"/>
      <c r="AB24" s="368">
        <f t="shared" si="6"/>
        <v>122</v>
      </c>
      <c r="AC24" s="368"/>
      <c r="AD24" s="38"/>
      <c r="AE24" s="27"/>
      <c r="AF24" s="49"/>
      <c r="AG24" s="29"/>
    </row>
    <row r="25" spans="1:35" ht="24.9" customHeight="1" thickBot="1">
      <c r="A25"/>
      <c r="B25" s="388"/>
      <c r="C25" s="389"/>
      <c r="D25" s="50" t="s">
        <v>26</v>
      </c>
      <c r="E25" s="51"/>
      <c r="F25" s="394">
        <v>1</v>
      </c>
      <c r="G25" s="395"/>
      <c r="H25" s="52">
        <f t="shared" si="0"/>
        <v>1</v>
      </c>
      <c r="I25" s="53"/>
      <c r="J25" s="395">
        <v>1</v>
      </c>
      <c r="K25" s="395"/>
      <c r="L25" s="54">
        <f t="shared" si="1"/>
        <v>1</v>
      </c>
      <c r="M25" s="53"/>
      <c r="N25" s="395">
        <v>2</v>
      </c>
      <c r="O25" s="395"/>
      <c r="P25" s="55">
        <f t="shared" si="2"/>
        <v>1.7894736842105263</v>
      </c>
      <c r="Q25" s="53"/>
      <c r="R25" s="395">
        <v>2</v>
      </c>
      <c r="S25" s="395"/>
      <c r="T25" s="56">
        <f t="shared" si="3"/>
        <v>1.7894736842105263</v>
      </c>
      <c r="U25" s="53"/>
      <c r="V25" s="395">
        <v>2</v>
      </c>
      <c r="W25" s="395"/>
      <c r="X25" s="55">
        <f t="shared" si="4"/>
        <v>1.5789473684210527</v>
      </c>
      <c r="Y25" s="57"/>
      <c r="Z25" s="24">
        <f t="shared" si="5"/>
        <v>8</v>
      </c>
      <c r="AA25" s="58"/>
      <c r="AB25" s="368">
        <f t="shared" si="6"/>
        <v>238</v>
      </c>
      <c r="AC25" s="368"/>
      <c r="AD25" s="38"/>
      <c r="AE25" s="27"/>
      <c r="AF25" s="49"/>
      <c r="AG25" s="29"/>
    </row>
    <row r="26" spans="1:35" ht="24.9" customHeight="1" thickBot="1">
      <c r="A26"/>
      <c r="B26" s="236">
        <v>13</v>
      </c>
      <c r="C26" s="327" t="s">
        <v>148</v>
      </c>
      <c r="D26" s="59"/>
      <c r="E26" s="44"/>
      <c r="F26" s="613">
        <v>1</v>
      </c>
      <c r="G26" s="614"/>
      <c r="H26" s="60">
        <f t="shared" si="0"/>
        <v>1</v>
      </c>
      <c r="I26" s="20"/>
      <c r="J26" s="613">
        <v>1</v>
      </c>
      <c r="K26" s="614"/>
      <c r="L26" s="61">
        <f t="shared" si="1"/>
        <v>1</v>
      </c>
      <c r="M26" s="22"/>
      <c r="N26" s="613">
        <v>1</v>
      </c>
      <c r="O26" s="614"/>
      <c r="P26" s="62">
        <f t="shared" si="2"/>
        <v>0.89473684210526316</v>
      </c>
      <c r="Q26" s="20"/>
      <c r="R26" s="613"/>
      <c r="S26" s="615"/>
      <c r="T26" s="63">
        <f t="shared" si="3"/>
        <v>0</v>
      </c>
      <c r="U26" s="20"/>
      <c r="V26" s="613"/>
      <c r="W26" s="614"/>
      <c r="X26" s="62">
        <f t="shared" si="4"/>
        <v>0</v>
      </c>
      <c r="Y26" s="64"/>
      <c r="Z26" s="24">
        <f t="shared" si="5"/>
        <v>3</v>
      </c>
      <c r="AA26" s="65"/>
      <c r="AB26" s="625">
        <f t="shared" si="6"/>
        <v>92</v>
      </c>
      <c r="AC26" s="626"/>
      <c r="AD26" s="38"/>
      <c r="AE26" s="27"/>
      <c r="AF26" s="41"/>
      <c r="AG26" s="66"/>
      <c r="AI26" s="213"/>
    </row>
    <row r="27" spans="1:35" ht="24.9" customHeight="1" thickBot="1">
      <c r="A27"/>
      <c r="B27" s="30">
        <v>14</v>
      </c>
      <c r="C27" s="31" t="s">
        <v>28</v>
      </c>
      <c r="D27" s="32"/>
      <c r="E27" s="33"/>
      <c r="F27" s="380">
        <v>3</v>
      </c>
      <c r="G27" s="381"/>
      <c r="H27" s="34">
        <f t="shared" si="0"/>
        <v>3</v>
      </c>
      <c r="I27" s="20"/>
      <c r="J27" s="381">
        <v>3</v>
      </c>
      <c r="K27" s="381"/>
      <c r="L27" s="35">
        <f t="shared" si="1"/>
        <v>3</v>
      </c>
      <c r="M27" s="22"/>
      <c r="N27" s="381">
        <v>3</v>
      </c>
      <c r="O27" s="381"/>
      <c r="P27" s="36">
        <f t="shared" si="2"/>
        <v>2.6842105263157894</v>
      </c>
      <c r="Q27" s="20"/>
      <c r="R27" s="381">
        <v>3</v>
      </c>
      <c r="S27" s="381"/>
      <c r="T27" s="68">
        <f t="shared" si="3"/>
        <v>2.6842105263157894</v>
      </c>
      <c r="U27" s="20"/>
      <c r="V27" s="381">
        <v>3</v>
      </c>
      <c r="W27" s="381"/>
      <c r="X27" s="69">
        <f t="shared" si="4"/>
        <v>2.3684210526315788</v>
      </c>
      <c r="Y27" s="11"/>
      <c r="Z27" s="24">
        <f t="shared" si="5"/>
        <v>15</v>
      </c>
      <c r="AA27" s="25"/>
      <c r="AB27" s="368">
        <f t="shared" si="6"/>
        <v>450</v>
      </c>
      <c r="AC27" s="368"/>
      <c r="AD27" s="38"/>
      <c r="AE27" s="27"/>
      <c r="AF27" s="2"/>
      <c r="AG27" s="2"/>
    </row>
    <row r="28" spans="1:35" ht="24.9" customHeight="1" thickBot="1">
      <c r="A28"/>
      <c r="B28" s="30">
        <v>15</v>
      </c>
      <c r="C28" s="31" t="s">
        <v>29</v>
      </c>
      <c r="D28" s="32"/>
      <c r="E28" s="33"/>
      <c r="F28" s="380">
        <v>1</v>
      </c>
      <c r="G28" s="381"/>
      <c r="H28" s="34">
        <f t="shared" si="0"/>
        <v>1</v>
      </c>
      <c r="I28" s="20"/>
      <c r="J28" s="381"/>
      <c r="K28" s="381"/>
      <c r="L28" s="35">
        <f t="shared" si="1"/>
        <v>0</v>
      </c>
      <c r="M28" s="22"/>
      <c r="N28" s="381"/>
      <c r="O28" s="381"/>
      <c r="P28" s="36">
        <f t="shared" si="2"/>
        <v>0</v>
      </c>
      <c r="Q28" s="20"/>
      <c r="R28" s="381"/>
      <c r="S28" s="381"/>
      <c r="T28" s="34">
        <f t="shared" si="3"/>
        <v>0</v>
      </c>
      <c r="U28" s="20"/>
      <c r="V28" s="381"/>
      <c r="W28" s="381"/>
      <c r="X28" s="69">
        <f t="shared" si="4"/>
        <v>0</v>
      </c>
      <c r="Y28" s="11"/>
      <c r="Z28" s="24">
        <f t="shared" si="5"/>
        <v>1</v>
      </c>
      <c r="AA28" s="25"/>
      <c r="AB28" s="368">
        <f t="shared" si="6"/>
        <v>32</v>
      </c>
      <c r="AC28" s="368"/>
      <c r="AD28" s="38"/>
      <c r="AE28" s="27"/>
      <c r="AF28" s="2"/>
      <c r="AG28" s="2"/>
      <c r="AH28" s="214"/>
      <c r="AI28" s="214"/>
    </row>
    <row r="29" spans="1:35" ht="24.9" customHeight="1" thickBot="1">
      <c r="A29"/>
      <c r="B29" s="70">
        <v>16</v>
      </c>
      <c r="C29" s="71" t="s">
        <v>30</v>
      </c>
      <c r="D29" s="72"/>
      <c r="E29" s="33"/>
      <c r="F29" s="398">
        <v>1</v>
      </c>
      <c r="G29" s="399"/>
      <c r="H29" s="63">
        <f t="shared" si="0"/>
        <v>1</v>
      </c>
      <c r="I29" s="73"/>
      <c r="J29" s="399">
        <v>1</v>
      </c>
      <c r="K29" s="399"/>
      <c r="L29" s="35">
        <f t="shared" si="1"/>
        <v>1</v>
      </c>
      <c r="M29" s="74"/>
      <c r="N29" s="399">
        <v>1</v>
      </c>
      <c r="O29" s="399"/>
      <c r="P29" s="36">
        <f t="shared" si="2"/>
        <v>0.89473684210526316</v>
      </c>
      <c r="Q29" s="73"/>
      <c r="R29" s="399">
        <v>1</v>
      </c>
      <c r="S29" s="399"/>
      <c r="T29" s="36">
        <f t="shared" si="3"/>
        <v>0.89473684210526316</v>
      </c>
      <c r="U29" s="73"/>
      <c r="V29" s="399">
        <v>1</v>
      </c>
      <c r="W29" s="399"/>
      <c r="X29" s="68">
        <f t="shared" si="4"/>
        <v>0.78947368421052633</v>
      </c>
      <c r="Y29" s="11"/>
      <c r="Z29" s="24">
        <f t="shared" si="5"/>
        <v>5</v>
      </c>
      <c r="AA29" s="25"/>
      <c r="AB29" s="368">
        <f t="shared" si="6"/>
        <v>150</v>
      </c>
      <c r="AC29" s="368"/>
      <c r="AD29" s="38"/>
      <c r="AE29" s="27"/>
      <c r="AF29" s="2"/>
      <c r="AG29" s="2"/>
      <c r="AH29" s="214"/>
      <c r="AI29" s="214"/>
    </row>
    <row r="30" spans="1:35" ht="24.9" customHeight="1">
      <c r="A30"/>
      <c r="B30" s="70">
        <v>17</v>
      </c>
      <c r="C30" s="643" t="s">
        <v>169</v>
      </c>
      <c r="D30" s="644"/>
      <c r="E30" s="33"/>
      <c r="F30" s="398"/>
      <c r="G30" s="399"/>
      <c r="H30" s="63">
        <f t="shared" si="0"/>
        <v>0</v>
      </c>
      <c r="I30" s="73"/>
      <c r="J30" s="399"/>
      <c r="K30" s="399"/>
      <c r="L30" s="35">
        <f t="shared" si="1"/>
        <v>0</v>
      </c>
      <c r="M30" s="74"/>
      <c r="N30" s="399"/>
      <c r="O30" s="399"/>
      <c r="P30" s="36">
        <f t="shared" si="2"/>
        <v>0</v>
      </c>
      <c r="Q30" s="73"/>
      <c r="R30" s="648">
        <v>1</v>
      </c>
      <c r="S30" s="648"/>
      <c r="T30" s="36">
        <f t="shared" si="3"/>
        <v>0.89473684210526316</v>
      </c>
      <c r="U30" s="73"/>
      <c r="V30" s="648">
        <v>3</v>
      </c>
      <c r="W30" s="648"/>
      <c r="X30" s="68">
        <f t="shared" si="4"/>
        <v>2.3684210526315788</v>
      </c>
      <c r="Y30" s="11"/>
      <c r="Z30" s="24">
        <f t="shared" si="5"/>
        <v>4</v>
      </c>
      <c r="AA30" s="25"/>
      <c r="AB30" s="368">
        <f t="shared" si="6"/>
        <v>114</v>
      </c>
      <c r="AC30" s="368"/>
      <c r="AD30" s="38"/>
      <c r="AE30" s="27"/>
      <c r="AF30" s="2"/>
      <c r="AG30" s="2"/>
      <c r="AH30" s="214"/>
      <c r="AI30" s="214"/>
    </row>
    <row r="31" spans="1:35" ht="24.9" customHeight="1">
      <c r="A31"/>
      <c r="B31" s="414" t="s">
        <v>60</v>
      </c>
      <c r="C31" s="415"/>
      <c r="D31" s="415"/>
      <c r="E31" s="75"/>
      <c r="F31" s="416">
        <f>SUM(F13:G30)</f>
        <v>24</v>
      </c>
      <c r="G31" s="417"/>
      <c r="H31" s="76"/>
      <c r="I31" s="77"/>
      <c r="J31" s="417">
        <f>SUM(J13:K30)</f>
        <v>23</v>
      </c>
      <c r="K31" s="417"/>
      <c r="L31" s="78"/>
      <c r="M31" s="79"/>
      <c r="N31" s="417">
        <f>SUM(N13:O30)</f>
        <v>24</v>
      </c>
      <c r="O31" s="417"/>
      <c r="P31" s="76"/>
      <c r="Q31" s="77"/>
      <c r="R31" s="417">
        <f>SUM(R13:S30)</f>
        <v>22</v>
      </c>
      <c r="S31" s="417"/>
      <c r="T31" s="76"/>
      <c r="U31" s="77"/>
      <c r="V31" s="417">
        <f>SUM(V13:W30)</f>
        <v>22</v>
      </c>
      <c r="W31" s="417"/>
      <c r="X31" s="80"/>
      <c r="Y31" s="81"/>
      <c r="Z31" s="82">
        <f>SUM(Z13:Z30)</f>
        <v>115</v>
      </c>
      <c r="AA31" s="83"/>
      <c r="AB31" s="402">
        <f>SUM(AB13:AC30)</f>
        <v>3454</v>
      </c>
      <c r="AC31" s="402"/>
      <c r="AD31" s="38"/>
      <c r="AE31" s="27"/>
      <c r="AF31" s="2"/>
      <c r="AG31" s="2"/>
      <c r="AH31" s="208"/>
      <c r="AI31" s="208"/>
    </row>
    <row r="32" spans="1:35" ht="27" customHeight="1">
      <c r="A32"/>
      <c r="B32" s="84"/>
      <c r="C32" s="409" t="s">
        <v>32</v>
      </c>
      <c r="D32" s="409"/>
      <c r="E32" s="85"/>
      <c r="F32" s="278">
        <v>22</v>
      </c>
      <c r="G32" s="278"/>
      <c r="H32" s="278" t="s">
        <v>67</v>
      </c>
      <c r="I32" s="86"/>
      <c r="J32" s="278">
        <v>21</v>
      </c>
      <c r="K32" s="278"/>
      <c r="L32" s="278" t="s">
        <v>67</v>
      </c>
      <c r="M32" s="86"/>
      <c r="N32" s="278">
        <v>22</v>
      </c>
      <c r="O32" s="278"/>
      <c r="P32" s="278" t="s">
        <v>71</v>
      </c>
      <c r="Q32" s="268"/>
      <c r="R32" s="278">
        <v>20</v>
      </c>
      <c r="S32" s="342" t="s">
        <v>69</v>
      </c>
      <c r="T32" s="278" t="s">
        <v>71</v>
      </c>
      <c r="U32" s="268"/>
      <c r="V32" s="278">
        <v>18</v>
      </c>
      <c r="W32" s="342" t="s">
        <v>162</v>
      </c>
      <c r="X32" s="278" t="s">
        <v>71</v>
      </c>
      <c r="Y32" s="87"/>
      <c r="Z32" s="86">
        <v>115</v>
      </c>
      <c r="AA32" s="79"/>
      <c r="AB32" s="410"/>
      <c r="AC32" s="410"/>
      <c r="AD32" s="89"/>
      <c r="AE32" s="403" t="s">
        <v>31</v>
      </c>
      <c r="AF32" s="404"/>
      <c r="AG32" s="405"/>
      <c r="AH32" s="208"/>
      <c r="AI32" s="208"/>
    </row>
    <row r="33" spans="1:35" ht="19.5" customHeight="1">
      <c r="A33" s="97"/>
      <c r="B33" s="90"/>
      <c r="C33" s="90"/>
      <c r="D33" s="90"/>
      <c r="E33" s="90"/>
      <c r="F33" s="411"/>
      <c r="G33" s="411"/>
      <c r="H33" s="73"/>
      <c r="I33" s="73"/>
      <c r="J33" s="90"/>
      <c r="K33" s="148"/>
      <c r="L33" s="90"/>
      <c r="M33" s="90"/>
      <c r="N33" s="411"/>
      <c r="O33" s="411"/>
      <c r="P33" s="90"/>
      <c r="Q33" s="90"/>
      <c r="R33" s="411"/>
      <c r="S33" s="411"/>
      <c r="T33" s="90"/>
      <c r="U33" s="90"/>
      <c r="V33" s="411"/>
      <c r="W33" s="411"/>
      <c r="X33" s="90"/>
      <c r="Y33" s="90"/>
      <c r="Z33" s="90"/>
      <c r="AA33" s="90"/>
      <c r="AB33" s="92"/>
      <c r="AC33" s="92"/>
      <c r="AD33" s="89"/>
      <c r="AE33" s="412" t="s">
        <v>75</v>
      </c>
      <c r="AF33" s="413"/>
      <c r="AG33" s="343" t="s">
        <v>76</v>
      </c>
      <c r="AH33" s="208"/>
      <c r="AI33" s="208"/>
    </row>
    <row r="34" spans="1:35" ht="24.9" customHeight="1" thickBot="1">
      <c r="A34" s="97"/>
      <c r="B34" s="400" t="s">
        <v>61</v>
      </c>
      <c r="C34" s="400"/>
      <c r="D34" s="400"/>
      <c r="E34" s="98"/>
      <c r="F34" s="401"/>
      <c r="G34" s="401"/>
      <c r="H34" s="99"/>
      <c r="I34" s="100"/>
      <c r="J34" s="401"/>
      <c r="K34" s="401"/>
      <c r="L34" s="101"/>
      <c r="M34" s="102"/>
      <c r="N34" s="401"/>
      <c r="O34" s="401"/>
      <c r="P34" s="103"/>
      <c r="Q34" s="102"/>
      <c r="R34" s="401"/>
      <c r="S34" s="401"/>
      <c r="T34" s="104"/>
      <c r="U34" s="105"/>
      <c r="V34" s="401"/>
      <c r="W34" s="401"/>
      <c r="X34" s="106"/>
      <c r="Y34" s="107"/>
      <c r="Z34" s="108"/>
      <c r="AA34" s="79"/>
      <c r="AB34" s="109"/>
      <c r="AC34" s="109"/>
      <c r="AD34" s="89"/>
      <c r="AE34" s="272"/>
      <c r="AF34" s="273"/>
      <c r="AG34" s="274"/>
      <c r="AH34" s="208"/>
      <c r="AI34" s="208"/>
    </row>
    <row r="35" spans="1:35" ht="24.9" customHeight="1">
      <c r="A35" s="111"/>
      <c r="B35" s="222">
        <v>17</v>
      </c>
      <c r="C35" s="606" t="s">
        <v>77</v>
      </c>
      <c r="D35" s="607"/>
      <c r="E35" s="112"/>
      <c r="F35" s="430">
        <v>1</v>
      </c>
      <c r="G35" s="431"/>
      <c r="H35" s="223">
        <f t="shared" ref="H35:H39" si="7">(F35)*(F$10/AE$1)</f>
        <v>1</v>
      </c>
      <c r="I35" s="113"/>
      <c r="J35" s="430">
        <v>1</v>
      </c>
      <c r="K35" s="431"/>
      <c r="L35" s="223">
        <f t="shared" ref="L35:L39" si="8">J35*(J$10/AE$1)</f>
        <v>1</v>
      </c>
      <c r="M35" s="114"/>
      <c r="N35" s="430">
        <v>1</v>
      </c>
      <c r="O35" s="431"/>
      <c r="P35" s="223">
        <f t="shared" ref="P35:P39" si="9">N35*(N$10/AE$1)</f>
        <v>0.89473684210526316</v>
      </c>
      <c r="Q35" s="113"/>
      <c r="R35" s="430"/>
      <c r="S35" s="431"/>
      <c r="T35" s="223">
        <f t="shared" ref="T35:T39" si="10">R35*(R$10/AE$1)</f>
        <v>0</v>
      </c>
      <c r="U35" s="113"/>
      <c r="V35" s="548"/>
      <c r="W35" s="549"/>
      <c r="X35" s="224">
        <f t="shared" ref="X35:X38" si="11">V35*(V$10/AE$1)</f>
        <v>0</v>
      </c>
      <c r="Y35" s="96"/>
      <c r="Z35" s="226">
        <f>F35+J35+N35+R35+V35</f>
        <v>3</v>
      </c>
      <c r="AA35" s="96"/>
      <c r="AB35" s="418">
        <f>F35*F$8+J35*J$8+N35*N$8+R35*R$8+V35*V$8</f>
        <v>92</v>
      </c>
      <c r="AC35" s="419"/>
      <c r="AD35" s="115"/>
      <c r="AE35" s="269">
        <f>AB35</f>
        <v>92</v>
      </c>
      <c r="AF35" s="91"/>
      <c r="AG35" s="270"/>
      <c r="AH35" s="208"/>
      <c r="AI35" s="208"/>
    </row>
    <row r="36" spans="1:35" ht="24.9" customHeight="1">
      <c r="A36" s="116"/>
      <c r="B36" s="30">
        <v>18</v>
      </c>
      <c r="C36" s="288" t="s">
        <v>78</v>
      </c>
      <c r="D36" s="289"/>
      <c r="E36" s="112"/>
      <c r="F36" s="422">
        <v>2</v>
      </c>
      <c r="G36" s="423"/>
      <c r="H36" s="231">
        <f t="shared" si="7"/>
        <v>2</v>
      </c>
      <c r="I36" s="73"/>
      <c r="J36" s="422">
        <v>2</v>
      </c>
      <c r="K36" s="423"/>
      <c r="L36" s="231">
        <f t="shared" si="8"/>
        <v>2</v>
      </c>
      <c r="M36" s="74"/>
      <c r="N36" s="422">
        <v>2</v>
      </c>
      <c r="O36" s="423"/>
      <c r="P36" s="231">
        <f t="shared" si="9"/>
        <v>1.7894736842105263</v>
      </c>
      <c r="Q36" s="73"/>
      <c r="R36" s="561"/>
      <c r="S36" s="562"/>
      <c r="T36" s="232">
        <f t="shared" si="10"/>
        <v>0</v>
      </c>
      <c r="U36" s="73"/>
      <c r="V36" s="381"/>
      <c r="W36" s="385"/>
      <c r="X36" s="225">
        <f t="shared" si="11"/>
        <v>0</v>
      </c>
      <c r="Y36" s="79"/>
      <c r="Z36" s="226">
        <f t="shared" ref="Z36:Z39" si="12">F36+J36+N36+R36+V36</f>
        <v>6</v>
      </c>
      <c r="AA36" s="79"/>
      <c r="AB36" s="418">
        <f t="shared" ref="AB36:AB39" si="13">F36*F$8+J36*J$8+N36*N$8+R36*R$8+V36*V$8</f>
        <v>184</v>
      </c>
      <c r="AC36" s="419"/>
      <c r="AD36" s="115"/>
      <c r="AE36" s="269">
        <f t="shared" ref="AE36:AE37" si="14">AB36</f>
        <v>184</v>
      </c>
      <c r="AF36" s="91"/>
      <c r="AG36" s="230"/>
      <c r="AH36" s="208"/>
      <c r="AI36" s="208"/>
    </row>
    <row r="37" spans="1:35" ht="24.9" customHeight="1">
      <c r="A37" s="116"/>
      <c r="B37" s="30">
        <v>19</v>
      </c>
      <c r="C37" s="288" t="s">
        <v>79</v>
      </c>
      <c r="D37" s="289"/>
      <c r="E37" s="112"/>
      <c r="F37" s="422">
        <v>1</v>
      </c>
      <c r="G37" s="423"/>
      <c r="H37" s="231">
        <f t="shared" si="7"/>
        <v>1</v>
      </c>
      <c r="I37" s="73"/>
      <c r="J37" s="422">
        <v>2</v>
      </c>
      <c r="K37" s="423"/>
      <c r="L37" s="231">
        <f t="shared" si="8"/>
        <v>2</v>
      </c>
      <c r="M37" s="74"/>
      <c r="N37" s="422"/>
      <c r="O37" s="423"/>
      <c r="P37" s="231">
        <f t="shared" si="9"/>
        <v>0</v>
      </c>
      <c r="Q37" s="73"/>
      <c r="R37" s="422"/>
      <c r="S37" s="423"/>
      <c r="T37" s="232">
        <f t="shared" si="10"/>
        <v>0</v>
      </c>
      <c r="U37" s="73"/>
      <c r="V37" s="381"/>
      <c r="W37" s="385"/>
      <c r="X37" s="225">
        <f t="shared" si="11"/>
        <v>0</v>
      </c>
      <c r="Y37" s="79"/>
      <c r="Z37" s="226">
        <f t="shared" si="12"/>
        <v>3</v>
      </c>
      <c r="AA37" s="79"/>
      <c r="AB37" s="418">
        <f t="shared" si="13"/>
        <v>92</v>
      </c>
      <c r="AC37" s="419"/>
      <c r="AD37" s="115"/>
      <c r="AE37" s="269">
        <f t="shared" si="14"/>
        <v>92</v>
      </c>
      <c r="AF37" s="2"/>
      <c r="AG37" s="230"/>
      <c r="AH37" s="208"/>
      <c r="AI37" s="208"/>
    </row>
    <row r="38" spans="1:35" ht="24.9" customHeight="1">
      <c r="A38" s="116"/>
      <c r="B38" s="30">
        <v>20</v>
      </c>
      <c r="C38" s="288" t="s">
        <v>80</v>
      </c>
      <c r="D38" s="289"/>
      <c r="E38" s="112"/>
      <c r="F38" s="434"/>
      <c r="G38" s="435"/>
      <c r="H38" s="233">
        <f t="shared" si="7"/>
        <v>0</v>
      </c>
      <c r="I38" s="73"/>
      <c r="J38" s="440"/>
      <c r="K38" s="441"/>
      <c r="L38" s="231">
        <f t="shared" si="8"/>
        <v>0</v>
      </c>
      <c r="M38" s="74"/>
      <c r="N38" s="440">
        <v>3</v>
      </c>
      <c r="O38" s="441"/>
      <c r="P38" s="231">
        <f t="shared" si="9"/>
        <v>2.6842105263157894</v>
      </c>
      <c r="Q38" s="73"/>
      <c r="R38" s="440">
        <v>6</v>
      </c>
      <c r="S38" s="441"/>
      <c r="T38" s="231">
        <f t="shared" si="10"/>
        <v>5.3684210526315788</v>
      </c>
      <c r="U38" s="73"/>
      <c r="V38" s="234"/>
      <c r="W38" s="235"/>
      <c r="X38" s="225">
        <f t="shared" si="11"/>
        <v>0</v>
      </c>
      <c r="Y38" s="79"/>
      <c r="Z38" s="226">
        <f t="shared" si="12"/>
        <v>9</v>
      </c>
      <c r="AA38" s="79"/>
      <c r="AB38" s="418">
        <f t="shared" si="13"/>
        <v>270</v>
      </c>
      <c r="AC38" s="419"/>
      <c r="AD38" s="115"/>
      <c r="AE38" s="229"/>
      <c r="AF38" s="2"/>
      <c r="AG38" s="230">
        <f>F38*F$8+J38*J$8+N38*N$8+R38*R$8</f>
        <v>270</v>
      </c>
      <c r="AH38" s="208"/>
      <c r="AI38" s="208"/>
    </row>
    <row r="39" spans="1:35" ht="24.9" customHeight="1">
      <c r="A39" s="116"/>
      <c r="B39" s="236">
        <v>21</v>
      </c>
      <c r="C39" s="288" t="s">
        <v>40</v>
      </c>
      <c r="D39" s="289"/>
      <c r="E39" s="112"/>
      <c r="F39" s="434"/>
      <c r="G39" s="435"/>
      <c r="H39" s="233">
        <f t="shared" si="7"/>
        <v>0</v>
      </c>
      <c r="I39" s="73"/>
      <c r="J39" s="440"/>
      <c r="K39" s="441"/>
      <c r="L39" s="231">
        <f t="shared" si="8"/>
        <v>0</v>
      </c>
      <c r="M39" s="74"/>
      <c r="N39" s="438">
        <v>1</v>
      </c>
      <c r="O39" s="439"/>
      <c r="P39" s="231">
        <f t="shared" si="9"/>
        <v>0.89473684210526316</v>
      </c>
      <c r="Q39" s="73"/>
      <c r="R39" s="440">
        <v>1</v>
      </c>
      <c r="S39" s="441"/>
      <c r="T39" s="231">
        <f t="shared" si="10"/>
        <v>0.89473684210526316</v>
      </c>
      <c r="U39" s="73"/>
      <c r="V39" s="577"/>
      <c r="W39" s="578"/>
      <c r="X39" s="225"/>
      <c r="Y39" s="79"/>
      <c r="Z39" s="226">
        <f t="shared" si="12"/>
        <v>2</v>
      </c>
      <c r="AA39" s="79"/>
      <c r="AB39" s="418">
        <f t="shared" si="13"/>
        <v>60</v>
      </c>
      <c r="AC39" s="419"/>
      <c r="AD39" s="115"/>
      <c r="AE39" s="229">
        <v>30</v>
      </c>
      <c r="AF39" s="2"/>
      <c r="AG39" s="230">
        <v>30</v>
      </c>
      <c r="AH39" s="208"/>
      <c r="AI39" s="208"/>
    </row>
    <row r="40" spans="1:35" ht="24.9" customHeight="1">
      <c r="A40"/>
      <c r="B40" s="450" t="s">
        <v>41</v>
      </c>
      <c r="C40" s="450"/>
      <c r="D40" s="451"/>
      <c r="E40" s="118"/>
      <c r="F40" s="416">
        <f>SUM(F35:F39)</f>
        <v>4</v>
      </c>
      <c r="G40" s="417"/>
      <c r="H40" s="119"/>
      <c r="I40" s="77"/>
      <c r="J40" s="417">
        <f>SUM(J35:J39)</f>
        <v>5</v>
      </c>
      <c r="K40" s="417"/>
      <c r="L40" s="119"/>
      <c r="M40" s="79"/>
      <c r="N40" s="417">
        <f>SUM(N35:N39)</f>
        <v>7</v>
      </c>
      <c r="O40" s="417"/>
      <c r="P40" s="120"/>
      <c r="Q40" s="79"/>
      <c r="R40" s="417">
        <f>SUM(R35:R39)</f>
        <v>7</v>
      </c>
      <c r="S40" s="417"/>
      <c r="T40" s="78"/>
      <c r="U40" s="79"/>
      <c r="V40" s="452">
        <f ca="1">SUM(V35:W40)</f>
        <v>0</v>
      </c>
      <c r="W40" s="453"/>
      <c r="X40" s="78"/>
      <c r="Y40" s="79"/>
      <c r="Z40" s="82">
        <f>SUM(Z35:Z39)</f>
        <v>23</v>
      </c>
      <c r="AA40" s="79"/>
      <c r="AB40" s="402">
        <f>SUM(AB35:AC39)</f>
        <v>698</v>
      </c>
      <c r="AC40" s="454"/>
      <c r="AD40" s="115"/>
      <c r="AE40" s="121">
        <f>SUM(AE35:AE39)</f>
        <v>398</v>
      </c>
      <c r="AF40" s="122"/>
      <c r="AG40" s="123">
        <f>SUM(AG35:AG39)</f>
        <v>300</v>
      </c>
      <c r="AH40" s="208"/>
      <c r="AI40" s="208"/>
    </row>
    <row r="41" spans="1:35" ht="19.5" customHeight="1">
      <c r="A41"/>
      <c r="B41" s="124"/>
      <c r="C41" s="124"/>
      <c r="D41" s="124"/>
      <c r="E41" s="125"/>
      <c r="F41" s="126"/>
      <c r="G41" s="84"/>
      <c r="H41" s="73"/>
      <c r="I41" s="73"/>
      <c r="J41" s="126"/>
      <c r="K41" s="84"/>
      <c r="L41" s="84"/>
      <c r="M41" s="84"/>
      <c r="N41" s="126"/>
      <c r="O41" s="84"/>
      <c r="P41" s="84"/>
      <c r="Q41" s="84"/>
      <c r="R41" s="126"/>
      <c r="S41" s="84"/>
      <c r="T41" s="84"/>
      <c r="U41" s="84"/>
      <c r="V41" s="126"/>
      <c r="W41" s="84"/>
      <c r="X41" s="84"/>
      <c r="Y41" s="84"/>
      <c r="Z41" s="126"/>
      <c r="AA41" s="84"/>
      <c r="AB41" s="127"/>
      <c r="AC41" s="127"/>
      <c r="AD41" s="115"/>
      <c r="AE41" s="128"/>
      <c r="AF41" s="2"/>
      <c r="AG41" s="110"/>
      <c r="AH41" s="208"/>
      <c r="AI41" s="208"/>
    </row>
    <row r="42" spans="1:35" ht="24.9" customHeight="1" thickBot="1">
      <c r="A42"/>
      <c r="B42" s="400" t="s">
        <v>62</v>
      </c>
      <c r="C42" s="400"/>
      <c r="D42" s="400"/>
      <c r="E42" s="125"/>
      <c r="F42" s="84"/>
      <c r="G42" s="84"/>
      <c r="H42" s="73"/>
      <c r="I42" s="73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267"/>
      <c r="AC42" s="267"/>
      <c r="AD42" s="115"/>
      <c r="AE42" s="128"/>
      <c r="AF42" s="2"/>
      <c r="AG42" s="110"/>
      <c r="AH42" s="208"/>
      <c r="AI42" s="208"/>
    </row>
    <row r="43" spans="1:35" ht="24.9" customHeight="1">
      <c r="A43"/>
      <c r="B43" s="239">
        <v>23</v>
      </c>
      <c r="C43" s="459" t="s">
        <v>81</v>
      </c>
      <c r="D43" s="460"/>
      <c r="E43" s="129"/>
      <c r="F43" s="528">
        <v>4</v>
      </c>
      <c r="G43" s="529"/>
      <c r="H43" s="240">
        <f t="shared" ref="H43:H47" si="15">(F43)*(F$10/AE$1)</f>
        <v>4</v>
      </c>
      <c r="I43" s="73"/>
      <c r="J43" s="461">
        <v>5</v>
      </c>
      <c r="K43" s="462"/>
      <c r="L43" s="300">
        <f t="shared" ref="L43:L47" si="16">J43*(J$10/AE$1)</f>
        <v>5</v>
      </c>
      <c r="M43" s="84"/>
      <c r="N43" s="528">
        <v>4</v>
      </c>
      <c r="O43" s="529"/>
      <c r="P43" s="241">
        <f t="shared" ref="P43:P47" si="17">N43*(N$10/AE$1)</f>
        <v>3.5789473684210527</v>
      </c>
      <c r="Q43" s="84"/>
      <c r="R43" s="528"/>
      <c r="S43" s="529"/>
      <c r="T43" s="130">
        <f t="shared" ref="T43:T47" si="18">R43*(R$10/AE$1)</f>
        <v>0</v>
      </c>
      <c r="U43" s="84"/>
      <c r="V43" s="525"/>
      <c r="W43" s="525"/>
      <c r="X43" s="131">
        <f t="shared" ref="X43:X47" si="19">V43*(V$10/AE$1)</f>
        <v>0</v>
      </c>
      <c r="Y43" s="84"/>
      <c r="Z43" s="242">
        <f>F43+J43+N43+R43+V43</f>
        <v>13</v>
      </c>
      <c r="AA43" s="79"/>
      <c r="AB43" s="418">
        <f>F43*F$8+J43*J$8+N43*N$8+R43*R$8+V35*V$8</f>
        <v>398</v>
      </c>
      <c r="AC43" s="419"/>
      <c r="AD43" s="115"/>
      <c r="AE43" s="243">
        <f>AB43</f>
        <v>398</v>
      </c>
      <c r="AF43" s="2"/>
      <c r="AG43" s="245"/>
      <c r="AH43" s="208"/>
      <c r="AI43" s="208"/>
    </row>
    <row r="44" spans="1:35" ht="24.9" customHeight="1">
      <c r="A44"/>
      <c r="B44" s="250">
        <v>24</v>
      </c>
      <c r="C44" s="595" t="s">
        <v>82</v>
      </c>
      <c r="D44" s="596"/>
      <c r="E44" s="129"/>
      <c r="F44" s="467">
        <v>2</v>
      </c>
      <c r="G44" s="468"/>
      <c r="H44" s="251">
        <f t="shared" si="15"/>
        <v>2</v>
      </c>
      <c r="I44" s="73"/>
      <c r="J44" s="543">
        <v>1</v>
      </c>
      <c r="K44" s="544"/>
      <c r="L44" s="301">
        <f t="shared" si="16"/>
        <v>1</v>
      </c>
      <c r="M44" s="84"/>
      <c r="N44" s="467"/>
      <c r="O44" s="468"/>
      <c r="P44" s="249">
        <f t="shared" si="17"/>
        <v>0</v>
      </c>
      <c r="Q44" s="84"/>
      <c r="R44" s="467"/>
      <c r="S44" s="468"/>
      <c r="T44" s="249">
        <f t="shared" si="18"/>
        <v>0</v>
      </c>
      <c r="U44" s="84"/>
      <c r="V44" s="391"/>
      <c r="W44" s="391"/>
      <c r="X44" s="132">
        <f t="shared" si="19"/>
        <v>0</v>
      </c>
      <c r="Y44" s="84"/>
      <c r="Z44" s="242">
        <f t="shared" ref="Z44:Z47" si="20">F44+J44+N44+R44+V44</f>
        <v>3</v>
      </c>
      <c r="AA44" s="79"/>
      <c r="AB44" s="418">
        <f t="shared" ref="AB44:AB47" si="21">F44*F$8+J44*J$8+N44*N$8+R44*R$8+V36*V$8</f>
        <v>94</v>
      </c>
      <c r="AC44" s="419"/>
      <c r="AD44" s="115"/>
      <c r="AE44" s="243">
        <f>AB44</f>
        <v>94</v>
      </c>
      <c r="AF44" s="2"/>
      <c r="AG44" s="254"/>
      <c r="AH44" s="208"/>
      <c r="AI44" s="208"/>
    </row>
    <row r="45" spans="1:35" ht="24.9" customHeight="1">
      <c r="A45"/>
      <c r="B45" s="255">
        <v>25</v>
      </c>
      <c r="C45" s="603" t="s">
        <v>83</v>
      </c>
      <c r="D45" s="596"/>
      <c r="E45" s="129"/>
      <c r="F45" s="467"/>
      <c r="G45" s="468"/>
      <c r="H45" s="247">
        <f t="shared" si="15"/>
        <v>0</v>
      </c>
      <c r="I45" s="73"/>
      <c r="J45" s="604">
        <v>1</v>
      </c>
      <c r="K45" s="605"/>
      <c r="L45" s="301">
        <f t="shared" si="16"/>
        <v>1</v>
      </c>
      <c r="M45" s="74"/>
      <c r="N45" s="561">
        <v>1</v>
      </c>
      <c r="O45" s="562"/>
      <c r="P45" s="47">
        <f t="shared" si="17"/>
        <v>0.89473684210526316</v>
      </c>
      <c r="Q45" s="73"/>
      <c r="R45" s="561">
        <v>3</v>
      </c>
      <c r="S45" s="562"/>
      <c r="T45" s="47">
        <f t="shared" si="18"/>
        <v>2.6842105263157894</v>
      </c>
      <c r="U45" s="73"/>
      <c r="V45" s="391"/>
      <c r="W45" s="391"/>
      <c r="X45" s="133">
        <f t="shared" si="19"/>
        <v>0</v>
      </c>
      <c r="Y45" s="134"/>
      <c r="Z45" s="242">
        <f t="shared" si="20"/>
        <v>5</v>
      </c>
      <c r="AA45" s="135"/>
      <c r="AB45" s="418">
        <f t="shared" si="21"/>
        <v>150</v>
      </c>
      <c r="AC45" s="419"/>
      <c r="AD45" s="115"/>
      <c r="AE45" s="244"/>
      <c r="AF45" s="2"/>
      <c r="AG45" s="331">
        <f>AB45</f>
        <v>150</v>
      </c>
      <c r="AH45" s="208"/>
      <c r="AI45" s="208"/>
    </row>
    <row r="46" spans="1:35" ht="24.9" customHeight="1">
      <c r="A46"/>
      <c r="B46" s="256">
        <v>26</v>
      </c>
      <c r="C46" s="597" t="s">
        <v>84</v>
      </c>
      <c r="D46" s="598"/>
      <c r="E46" s="136"/>
      <c r="F46" s="599">
        <v>1</v>
      </c>
      <c r="G46" s="600"/>
      <c r="H46" s="137">
        <f t="shared" si="15"/>
        <v>1</v>
      </c>
      <c r="I46" s="20"/>
      <c r="J46" s="601">
        <v>1</v>
      </c>
      <c r="K46" s="602"/>
      <c r="L46" s="301">
        <f t="shared" si="16"/>
        <v>1</v>
      </c>
      <c r="M46" s="22"/>
      <c r="N46" s="546">
        <v>1</v>
      </c>
      <c r="O46" s="547"/>
      <c r="P46" s="47">
        <f t="shared" si="17"/>
        <v>0.89473684210526316</v>
      </c>
      <c r="Q46" s="20"/>
      <c r="R46" s="546">
        <v>2</v>
      </c>
      <c r="S46" s="547"/>
      <c r="T46" s="47">
        <f t="shared" si="18"/>
        <v>1.7894736842105263</v>
      </c>
      <c r="U46" s="20"/>
      <c r="V46" s="263"/>
      <c r="W46" s="264"/>
      <c r="X46" s="47">
        <f t="shared" si="19"/>
        <v>0</v>
      </c>
      <c r="Y46" s="134"/>
      <c r="Z46" s="242">
        <f t="shared" si="20"/>
        <v>5</v>
      </c>
      <c r="AA46" s="135"/>
      <c r="AB46" s="418">
        <f t="shared" si="21"/>
        <v>152</v>
      </c>
      <c r="AC46" s="419"/>
      <c r="AD46" s="115"/>
      <c r="AE46" s="244"/>
      <c r="AF46" s="2"/>
      <c r="AG46" s="331">
        <f>AB46</f>
        <v>152</v>
      </c>
      <c r="AH46" s="208"/>
      <c r="AI46" s="208"/>
    </row>
    <row r="47" spans="1:35" ht="24.9" customHeight="1">
      <c r="A47"/>
      <c r="B47" s="258">
        <v>28</v>
      </c>
      <c r="C47" s="649" t="s">
        <v>85</v>
      </c>
      <c r="D47" s="650"/>
      <c r="E47" s="136"/>
      <c r="F47" s="478"/>
      <c r="G47" s="479"/>
      <c r="H47" s="137">
        <f t="shared" si="15"/>
        <v>0</v>
      </c>
      <c r="I47" s="20"/>
      <c r="J47" s="455"/>
      <c r="K47" s="456"/>
      <c r="L47" s="302">
        <f t="shared" si="16"/>
        <v>0</v>
      </c>
      <c r="M47" s="22"/>
      <c r="N47" s="422"/>
      <c r="O47" s="423"/>
      <c r="P47" s="47">
        <f t="shared" si="17"/>
        <v>0</v>
      </c>
      <c r="Q47" s="20"/>
      <c r="R47" s="422"/>
      <c r="S47" s="423"/>
      <c r="T47" s="45">
        <f t="shared" si="18"/>
        <v>0</v>
      </c>
      <c r="U47" s="20"/>
      <c r="V47" s="265">
        <v>7</v>
      </c>
      <c r="W47" s="266"/>
      <c r="X47" s="249">
        <f t="shared" si="19"/>
        <v>5.5263157894736841</v>
      </c>
      <c r="Y47" s="134"/>
      <c r="Z47" s="242">
        <f t="shared" si="20"/>
        <v>7</v>
      </c>
      <c r="AA47" s="135"/>
      <c r="AB47" s="418">
        <f t="shared" si="21"/>
        <v>0</v>
      </c>
      <c r="AC47" s="419"/>
      <c r="AD47" s="115"/>
      <c r="AE47" s="473" t="s">
        <v>42</v>
      </c>
      <c r="AF47" s="474"/>
      <c r="AG47" s="475"/>
      <c r="AH47" s="208"/>
      <c r="AI47" s="208"/>
    </row>
    <row r="48" spans="1:35" ht="24.9" customHeight="1">
      <c r="A48"/>
      <c r="B48" s="450" t="s">
        <v>43</v>
      </c>
      <c r="C48" s="450"/>
      <c r="D48" s="451"/>
      <c r="E48" s="118"/>
      <c r="F48" s="416">
        <f>SUM(F43:G47)</f>
        <v>7</v>
      </c>
      <c r="G48" s="417"/>
      <c r="H48" s="76"/>
      <c r="I48" s="77"/>
      <c r="J48" s="417">
        <f>SUM(J43:K47)</f>
        <v>8</v>
      </c>
      <c r="K48" s="417"/>
      <c r="L48" s="78"/>
      <c r="M48" s="79"/>
      <c r="N48" s="417">
        <f>SUM(N43:O47)</f>
        <v>6</v>
      </c>
      <c r="O48" s="417"/>
      <c r="P48" s="78"/>
      <c r="Q48" s="79"/>
      <c r="R48" s="417">
        <f>SUM(R43:S47)</f>
        <v>5</v>
      </c>
      <c r="S48" s="417"/>
      <c r="T48" s="78"/>
      <c r="U48" s="79"/>
      <c r="V48" s="452">
        <v>7</v>
      </c>
      <c r="W48" s="453"/>
      <c r="X48" s="78"/>
      <c r="Y48" s="94"/>
      <c r="Z48" s="82">
        <f>SUM(Z43:Z47)</f>
        <v>33</v>
      </c>
      <c r="AA48" s="93"/>
      <c r="AB48" s="402">
        <f>SUM(AB43:AC47)</f>
        <v>794</v>
      </c>
      <c r="AC48" s="454"/>
      <c r="AD48" s="115"/>
      <c r="AE48" s="121">
        <f>SUM(AE43:AE47)</f>
        <v>492</v>
      </c>
      <c r="AF48" s="122"/>
      <c r="AG48" s="123">
        <f>SUM(AG43:AG47)</f>
        <v>302</v>
      </c>
      <c r="AH48" s="208"/>
      <c r="AI48" s="208"/>
    </row>
    <row r="49" spans="1:35" ht="18">
      <c r="A49"/>
      <c r="B49" s="138"/>
      <c r="C49" s="138"/>
      <c r="D49" s="138"/>
      <c r="E49" s="125"/>
      <c r="F49" s="139">
        <f>F40+F48</f>
        <v>11</v>
      </c>
      <c r="G49" s="139"/>
      <c r="H49" s="140"/>
      <c r="I49" s="140"/>
      <c r="J49" s="139">
        <f>J40+J48</f>
        <v>13</v>
      </c>
      <c r="K49" s="139"/>
      <c r="L49" s="140"/>
      <c r="M49" s="140"/>
      <c r="N49" s="139">
        <f>N40+N48</f>
        <v>13</v>
      </c>
      <c r="O49" s="139"/>
      <c r="P49" s="140"/>
      <c r="Q49" s="140"/>
      <c r="R49" s="139">
        <f>R40+R48</f>
        <v>12</v>
      </c>
      <c r="S49" s="139"/>
      <c r="T49" s="140"/>
      <c r="U49" s="140"/>
      <c r="V49" s="139" t="e">
        <f ca="1">V40+V48</f>
        <v>#REF!</v>
      </c>
      <c r="W49" s="139"/>
      <c r="X49" s="140"/>
      <c r="Y49" s="140"/>
      <c r="Z49" s="139" t="e">
        <f ca="1">SUM(F49:X49)</f>
        <v>#VALUE!</v>
      </c>
      <c r="AA49" s="79"/>
      <c r="AB49" s="141"/>
      <c r="AC49" s="141"/>
      <c r="AD49" s="115"/>
      <c r="AE49" s="2"/>
      <c r="AF49" s="2"/>
      <c r="AG49" s="142"/>
      <c r="AH49" s="208"/>
      <c r="AI49" s="208"/>
    </row>
    <row r="50" spans="1:35" ht="19.5" customHeight="1" thickBot="1">
      <c r="A50"/>
      <c r="B50" s="489" t="s">
        <v>44</v>
      </c>
      <c r="C50" s="489"/>
      <c r="D50" s="490"/>
      <c r="E50" s="143"/>
      <c r="F50" s="491">
        <f>F48+F40</f>
        <v>11</v>
      </c>
      <c r="G50" s="492"/>
      <c r="H50" s="93"/>
      <c r="I50" s="79"/>
      <c r="J50" s="492">
        <f>J48+J40</f>
        <v>13</v>
      </c>
      <c r="K50" s="492"/>
      <c r="L50" s="93"/>
      <c r="M50" s="79"/>
      <c r="N50" s="492">
        <f>N48+N40</f>
        <v>13</v>
      </c>
      <c r="O50" s="492"/>
      <c r="P50" s="93"/>
      <c r="Q50" s="79"/>
      <c r="R50" s="492">
        <f>R48+R40</f>
        <v>12</v>
      </c>
      <c r="S50" s="492"/>
      <c r="T50" s="93"/>
      <c r="U50" s="79"/>
      <c r="V50" s="492">
        <f>V48</f>
        <v>7</v>
      </c>
      <c r="W50" s="492"/>
      <c r="X50" s="93"/>
      <c r="Y50" s="94"/>
      <c r="Z50" s="95">
        <f>F50+J50+N50+R50+V50</f>
        <v>56</v>
      </c>
      <c r="AA50" s="93"/>
      <c r="AB50" s="486">
        <f>AB40+AB48</f>
        <v>1492</v>
      </c>
      <c r="AC50" s="487"/>
      <c r="AD50" s="115"/>
      <c r="AE50" s="144">
        <f>AE40+AE48</f>
        <v>890</v>
      </c>
      <c r="AF50" s="145"/>
      <c r="AG50" s="146">
        <f>AG40+AG48</f>
        <v>602</v>
      </c>
      <c r="AH50" s="208"/>
      <c r="AI50" s="208"/>
    </row>
    <row r="51" spans="1:35" ht="15" customHeight="1">
      <c r="A51"/>
      <c r="B51" s="84"/>
      <c r="C51" s="488" t="s">
        <v>32</v>
      </c>
      <c r="D51" s="488"/>
      <c r="E51" s="147"/>
      <c r="F51" s="411">
        <v>11</v>
      </c>
      <c r="G51" s="411"/>
      <c r="H51" s="125"/>
      <c r="I51" s="125"/>
      <c r="J51" s="411">
        <v>13</v>
      </c>
      <c r="K51" s="411"/>
      <c r="L51" s="125"/>
      <c r="M51" s="125"/>
      <c r="N51" s="411">
        <v>12</v>
      </c>
      <c r="O51" s="411"/>
      <c r="P51" s="125"/>
      <c r="Q51" s="125"/>
      <c r="R51" s="411">
        <v>13</v>
      </c>
      <c r="S51" s="411"/>
      <c r="T51" s="125"/>
      <c r="U51" s="125"/>
      <c r="V51" s="411">
        <v>7</v>
      </c>
      <c r="W51" s="411"/>
      <c r="X51" s="79"/>
      <c r="Y51" s="79"/>
      <c r="Z51" s="148">
        <f>SUM(F51:W51)</f>
        <v>56</v>
      </c>
      <c r="AA51" s="79"/>
      <c r="AB51" s="88"/>
      <c r="AC51" s="88"/>
      <c r="AD51" s="89"/>
      <c r="AE51" s="149">
        <v>800</v>
      </c>
      <c r="AF51" s="2"/>
      <c r="AG51" s="149">
        <v>550</v>
      </c>
      <c r="AH51" s="208"/>
      <c r="AI51" s="208"/>
    </row>
    <row r="52" spans="1:35" ht="18">
      <c r="A52"/>
      <c r="B52" s="150"/>
      <c r="C52" s="150"/>
      <c r="D52" s="151" t="s">
        <v>45</v>
      </c>
      <c r="E52" s="152"/>
      <c r="F52" s="482">
        <v>8</v>
      </c>
      <c r="G52" s="482"/>
      <c r="H52" s="153"/>
      <c r="I52" s="153"/>
      <c r="J52" s="482">
        <v>11</v>
      </c>
      <c r="K52" s="482"/>
      <c r="L52" s="153"/>
      <c r="M52" s="153"/>
      <c r="N52" s="482">
        <v>13</v>
      </c>
      <c r="O52" s="482"/>
      <c r="P52" s="153"/>
      <c r="Q52" s="153"/>
      <c r="R52" s="482">
        <v>12</v>
      </c>
      <c r="S52" s="482"/>
      <c r="T52" s="153"/>
      <c r="U52" s="153"/>
      <c r="V52" s="482">
        <v>7</v>
      </c>
      <c r="W52" s="482"/>
      <c r="X52" s="153"/>
      <c r="Y52" s="153"/>
      <c r="Z52" s="154">
        <f>SUM(F52:W52)</f>
        <v>51</v>
      </c>
      <c r="AA52" s="79"/>
      <c r="AB52" s="155"/>
      <c r="AC52" s="155"/>
      <c r="AD52" s="89"/>
      <c r="AE52" s="483">
        <f>AE50+AG50</f>
        <v>1492</v>
      </c>
      <c r="AF52" s="484"/>
      <c r="AG52" s="485"/>
      <c r="AH52" s="208"/>
      <c r="AI52" s="208"/>
    </row>
    <row r="53" spans="1:35" ht="16.5" customHeight="1">
      <c r="A53"/>
      <c r="B53" s="499" t="s">
        <v>46</v>
      </c>
      <c r="C53" s="499"/>
      <c r="D53" s="500"/>
      <c r="E53" s="143"/>
      <c r="F53" s="501">
        <f>F50+F31</f>
        <v>35</v>
      </c>
      <c r="G53" s="502"/>
      <c r="H53" s="156"/>
      <c r="I53" s="157"/>
      <c r="J53" s="502">
        <f>J50+J31</f>
        <v>36</v>
      </c>
      <c r="K53" s="502"/>
      <c r="L53" s="158"/>
      <c r="M53" s="157"/>
      <c r="N53" s="502">
        <f>N50+N31</f>
        <v>37</v>
      </c>
      <c r="O53" s="502"/>
      <c r="P53" s="156"/>
      <c r="Q53" s="157"/>
      <c r="R53" s="502">
        <f>R50+R31</f>
        <v>34</v>
      </c>
      <c r="S53" s="502"/>
      <c r="T53" s="156"/>
      <c r="U53" s="157"/>
      <c r="V53" s="502">
        <f>V50+V31</f>
        <v>29</v>
      </c>
      <c r="W53" s="502"/>
      <c r="X53" s="156"/>
      <c r="Y53" s="159"/>
      <c r="Z53" s="160">
        <f>Z50+Z31</f>
        <v>171</v>
      </c>
      <c r="AA53" s="156"/>
      <c r="AB53" s="493">
        <f>AB50+AB31</f>
        <v>4946</v>
      </c>
      <c r="AC53" s="493"/>
      <c r="AD53" s="161"/>
      <c r="AE53" s="494">
        <f>AE51+AG51</f>
        <v>1350</v>
      </c>
      <c r="AF53" s="495"/>
      <c r="AG53" s="496"/>
      <c r="AH53" s="208"/>
      <c r="AI53" s="208"/>
    </row>
    <row r="54" spans="1:35" ht="16.5" customHeight="1">
      <c r="A54"/>
      <c r="B54" s="497" t="s">
        <v>47</v>
      </c>
      <c r="C54" s="497"/>
      <c r="D54" s="497"/>
      <c r="E54" s="162"/>
      <c r="F54" s="497">
        <v>35</v>
      </c>
      <c r="G54" s="497"/>
      <c r="H54" s="163"/>
      <c r="I54" s="163"/>
      <c r="J54" s="497">
        <v>36</v>
      </c>
      <c r="K54" s="497"/>
      <c r="L54" s="163"/>
      <c r="M54" s="163"/>
      <c r="N54" s="497">
        <v>36</v>
      </c>
      <c r="O54" s="497"/>
      <c r="P54" s="163"/>
      <c r="Q54" s="163"/>
      <c r="R54" s="497">
        <v>35</v>
      </c>
      <c r="S54" s="497"/>
      <c r="T54" s="163"/>
      <c r="U54" s="163"/>
      <c r="V54" s="497">
        <v>29</v>
      </c>
      <c r="W54" s="497"/>
      <c r="X54" s="163"/>
      <c r="Y54" s="164"/>
      <c r="Z54" s="165">
        <f>SUM(F54:V54)</f>
        <v>171</v>
      </c>
      <c r="AA54" s="166"/>
      <c r="AB54" s="498"/>
      <c r="AC54" s="498"/>
      <c r="AD54" s="167"/>
      <c r="AE54" s="168"/>
      <c r="AF54" s="169"/>
      <c r="AG54" s="170"/>
      <c r="AH54" s="208"/>
      <c r="AI54" s="208"/>
    </row>
    <row r="55" spans="1:35" ht="16.5" customHeight="1">
      <c r="A55"/>
      <c r="B55" s="171"/>
      <c r="C55" s="171"/>
      <c r="D55" s="171"/>
      <c r="E55" s="171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86"/>
      <c r="Z55" s="148"/>
      <c r="AA55" s="125"/>
      <c r="AB55" s="167"/>
      <c r="AC55" s="167"/>
      <c r="AD55" s="167"/>
      <c r="AE55" s="66"/>
      <c r="AF55" s="66"/>
      <c r="AG55" s="66"/>
      <c r="AH55" s="208"/>
      <c r="AI55" s="208"/>
    </row>
    <row r="56" spans="1:35" ht="15.75" customHeight="1">
      <c r="A56"/>
      <c r="B56" s="512" t="s">
        <v>48</v>
      </c>
      <c r="C56" s="512"/>
      <c r="D56" s="172"/>
      <c r="E56" s="33"/>
      <c r="F56" s="513">
        <v>2</v>
      </c>
      <c r="G56" s="514"/>
      <c r="H56" s="173">
        <v>2</v>
      </c>
      <c r="I56" s="134"/>
      <c r="J56" s="514">
        <v>2</v>
      </c>
      <c r="K56" s="514"/>
      <c r="L56" s="173">
        <v>2</v>
      </c>
      <c r="M56" s="134"/>
      <c r="N56" s="514">
        <v>2</v>
      </c>
      <c r="O56" s="514"/>
      <c r="P56" s="173">
        <v>1.79</v>
      </c>
      <c r="Q56" s="174"/>
      <c r="R56" s="514">
        <v>2</v>
      </c>
      <c r="S56" s="514"/>
      <c r="T56" s="173">
        <v>2</v>
      </c>
      <c r="U56" s="175"/>
      <c r="V56" s="514">
        <v>2</v>
      </c>
      <c r="W56" s="514"/>
      <c r="X56" s="176">
        <f>(V56)*(V$10/AE$1)</f>
        <v>1.5789473684210527</v>
      </c>
      <c r="Y56" s="11"/>
      <c r="Z56" s="177">
        <v>10</v>
      </c>
      <c r="AA56" s="25"/>
      <c r="AB56" s="503">
        <v>300</v>
      </c>
      <c r="AC56" s="503"/>
      <c r="AD56" s="38"/>
      <c r="AE56" s="178"/>
      <c r="AF56" s="179"/>
      <c r="AG56" s="180"/>
      <c r="AH56" s="208"/>
      <c r="AI56" s="208"/>
    </row>
    <row r="57" spans="1:35" ht="19.5" customHeight="1">
      <c r="A57"/>
      <c r="B57" s="504" t="s">
        <v>49</v>
      </c>
      <c r="C57" s="504"/>
      <c r="D57" s="505"/>
      <c r="E57" s="181"/>
      <c r="F57" s="506" t="s">
        <v>50</v>
      </c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11"/>
      <c r="Z57" s="11"/>
      <c r="AA57" s="25"/>
      <c r="AB57" s="508">
        <v>10</v>
      </c>
      <c r="AC57" s="508"/>
      <c r="AD57" s="38"/>
      <c r="AE57" s="178"/>
      <c r="AF57" s="179"/>
      <c r="AG57" s="180"/>
      <c r="AH57" s="208"/>
      <c r="AI57" s="208"/>
    </row>
    <row r="58" spans="1:35" ht="17.399999999999999">
      <c r="A58"/>
      <c r="B58" s="509" t="s">
        <v>51</v>
      </c>
      <c r="C58" s="509"/>
      <c r="D58" s="72"/>
      <c r="E58" s="33"/>
      <c r="F58" s="510">
        <v>0.5</v>
      </c>
      <c r="G58" s="511"/>
      <c r="H58" s="182"/>
      <c r="I58" s="134"/>
      <c r="J58" s="511">
        <v>0.5</v>
      </c>
      <c r="K58" s="511"/>
      <c r="L58" s="182"/>
      <c r="M58" s="134"/>
      <c r="N58" s="511">
        <v>0.5</v>
      </c>
      <c r="O58" s="511"/>
      <c r="P58" s="182"/>
      <c r="Q58" s="134"/>
      <c r="R58" s="511"/>
      <c r="S58" s="511"/>
      <c r="T58" s="182"/>
      <c r="U58" s="134"/>
      <c r="V58" s="511"/>
      <c r="W58" s="511"/>
      <c r="X58" s="182"/>
      <c r="Y58" s="11"/>
      <c r="Z58" s="183">
        <v>1.5</v>
      </c>
      <c r="AA58" s="25"/>
      <c r="AB58" s="520">
        <v>45</v>
      </c>
      <c r="AC58" s="520"/>
      <c r="AD58" s="161"/>
      <c r="AE58" s="184"/>
      <c r="AF58" s="184"/>
      <c r="AG58" s="184"/>
      <c r="AH58" s="208"/>
      <c r="AI58" s="208"/>
    </row>
    <row r="59" spans="1:35" ht="18.75" customHeight="1">
      <c r="A59"/>
      <c r="B59" s="521" t="s">
        <v>52</v>
      </c>
      <c r="C59" s="521"/>
      <c r="D59" s="185"/>
      <c r="E59" s="186"/>
      <c r="F59" s="522">
        <f>F53+F56+F58</f>
        <v>37.5</v>
      </c>
      <c r="G59" s="522"/>
      <c r="H59" s="187"/>
      <c r="I59" s="134"/>
      <c r="J59" s="522">
        <f>J53+J56+J58</f>
        <v>38.5</v>
      </c>
      <c r="K59" s="522"/>
      <c r="L59" s="187"/>
      <c r="M59" s="134"/>
      <c r="N59" s="523">
        <f>N53+N56+N58</f>
        <v>39.5</v>
      </c>
      <c r="O59" s="523"/>
      <c r="P59" s="218"/>
      <c r="Q59" s="219"/>
      <c r="R59" s="523">
        <f>R53+R56+R58</f>
        <v>36</v>
      </c>
      <c r="S59" s="523"/>
      <c r="T59" s="188"/>
      <c r="U59" s="134"/>
      <c r="V59" s="522">
        <f>V53+V56+V58</f>
        <v>31</v>
      </c>
      <c r="W59" s="522"/>
      <c r="X59" s="187"/>
      <c r="Y59" s="189"/>
      <c r="Z59" s="190">
        <f>F59+J59+N59+R59+V59</f>
        <v>182.5</v>
      </c>
      <c r="AA59" s="25"/>
      <c r="AB59" s="524">
        <f>AB53+AB56+AB58+AB57</f>
        <v>5301</v>
      </c>
      <c r="AC59" s="524"/>
      <c r="AD59" s="38"/>
      <c r="AE59" s="2"/>
      <c r="AF59" s="2"/>
      <c r="AG59" s="2"/>
      <c r="AH59" s="208"/>
      <c r="AI59" s="208"/>
    </row>
    <row r="60" spans="1:35" ht="36.75" customHeight="1" thickBot="1">
      <c r="A60"/>
      <c r="B60" s="515" t="s">
        <v>66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7"/>
      <c r="Q60" s="220"/>
      <c r="R60" s="191"/>
      <c r="S60" s="191"/>
      <c r="T60" s="192"/>
      <c r="U60" s="191"/>
      <c r="V60" s="193"/>
      <c r="W60" s="193"/>
      <c r="X60" s="191"/>
      <c r="Y60" s="191"/>
      <c r="Z60" s="191"/>
      <c r="AA60" s="191"/>
      <c r="AB60" s="191"/>
      <c r="AC60" s="194"/>
      <c r="AD60" s="38"/>
      <c r="AE60" s="2"/>
      <c r="AF60" s="2"/>
      <c r="AG60" s="2"/>
      <c r="AH60" s="208"/>
      <c r="AI60" s="208"/>
    </row>
    <row r="61" spans="1:35" ht="15.75" customHeight="1">
      <c r="A61"/>
      <c r="B61" s="195"/>
      <c r="C61" s="196"/>
      <c r="D61" s="196"/>
      <c r="E61" s="196"/>
      <c r="F61" s="84"/>
      <c r="G61" s="84"/>
      <c r="H61" s="196"/>
      <c r="I61" s="196"/>
      <c r="J61" s="84"/>
      <c r="K61" s="84"/>
      <c r="L61" s="196"/>
      <c r="M61" s="197"/>
      <c r="N61" s="198"/>
      <c r="O61" s="198"/>
      <c r="P61" s="200" t="s">
        <v>75</v>
      </c>
      <c r="Q61" s="221"/>
      <c r="R61" s="196"/>
      <c r="S61" s="196"/>
      <c r="T61" s="200" t="s">
        <v>76</v>
      </c>
      <c r="U61" s="196"/>
      <c r="V61" s="198"/>
      <c r="W61" s="84"/>
      <c r="X61" s="197"/>
      <c r="Y61" s="197"/>
      <c r="Z61" s="196"/>
      <c r="AA61" s="196"/>
      <c r="AB61" s="199"/>
      <c r="AC61" s="199"/>
      <c r="AD61" s="89"/>
      <c r="AE61" s="2"/>
      <c r="AF61" s="2"/>
      <c r="AG61" s="2"/>
    </row>
    <row r="62" spans="1:35" ht="9" customHeight="1">
      <c r="A62"/>
      <c r="B62" s="195"/>
      <c r="C62" s="196"/>
      <c r="D62" s="196"/>
      <c r="E62" s="196"/>
      <c r="F62" s="84"/>
      <c r="G62" s="84"/>
      <c r="H62" s="196"/>
      <c r="I62" s="196"/>
      <c r="J62" s="84"/>
      <c r="K62" s="84"/>
      <c r="L62" s="196"/>
      <c r="M62" s="196"/>
      <c r="N62" s="84"/>
      <c r="O62" s="84"/>
      <c r="P62" s="196"/>
      <c r="Q62" s="196"/>
      <c r="R62" s="196"/>
      <c r="S62" s="196"/>
      <c r="T62" s="196"/>
      <c r="U62" s="196"/>
      <c r="V62" s="84"/>
      <c r="W62" s="84"/>
      <c r="X62" s="196"/>
      <c r="Y62" s="196"/>
      <c r="Z62" s="196"/>
      <c r="AA62" s="196"/>
      <c r="AB62" s="199"/>
      <c r="AC62" s="199"/>
      <c r="AD62" s="89"/>
      <c r="AE62" s="2"/>
      <c r="AF62" s="2"/>
      <c r="AG62" s="2"/>
    </row>
    <row r="63" spans="1:35" ht="15.75" customHeight="1">
      <c r="A63"/>
      <c r="B63" s="518" t="s">
        <v>194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Q63" s="200"/>
      <c r="R63" s="200"/>
      <c r="S63" s="200"/>
      <c r="U63" s="200"/>
      <c r="V63" s="200"/>
      <c r="X63" s="201"/>
      <c r="Y63" s="201"/>
      <c r="Z63" s="202"/>
      <c r="AA63" s="196"/>
      <c r="AB63" s="199"/>
      <c r="AC63" s="199"/>
      <c r="AD63" s="89"/>
      <c r="AE63" s="2"/>
      <c r="AF63" s="2"/>
      <c r="AG63" s="2"/>
    </row>
    <row r="64" spans="1:35" ht="17.399999999999999">
      <c r="A64"/>
      <c r="B64" s="275" t="s">
        <v>187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03"/>
      <c r="P64" s="201"/>
      <c r="Q64" s="201"/>
      <c r="R64" s="201"/>
      <c r="S64" s="201"/>
      <c r="T64" s="201"/>
      <c r="U64" s="201"/>
      <c r="V64" s="201"/>
      <c r="W64" s="204"/>
      <c r="X64" s="196"/>
      <c r="Y64" s="196"/>
      <c r="Z64" s="196"/>
      <c r="AA64" s="196"/>
      <c r="AB64" s="199"/>
      <c r="AC64" s="199"/>
      <c r="AD64" s="89"/>
      <c r="AE64" s="2"/>
      <c r="AF64" s="2"/>
      <c r="AG64" s="2"/>
    </row>
    <row r="65" spans="1:33" ht="17.399999999999999">
      <c r="A65" s="337" t="s">
        <v>168</v>
      </c>
      <c r="B65" s="642" t="s">
        <v>167</v>
      </c>
      <c r="C65" s="642"/>
      <c r="D65" s="642"/>
      <c r="E65" s="642"/>
      <c r="F65" s="642"/>
      <c r="G65" s="642"/>
      <c r="H65" s="642"/>
      <c r="I65" s="642"/>
      <c r="J65" s="642"/>
      <c r="K65" s="642"/>
      <c r="L65" s="642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642"/>
      <c r="X65" s="642"/>
      <c r="Y65" s="642"/>
      <c r="Z65" s="642"/>
      <c r="AA65" s="642"/>
      <c r="AB65" s="642"/>
      <c r="AC65" s="642"/>
      <c r="AD65" s="89"/>
      <c r="AE65" s="2"/>
      <c r="AF65" s="2"/>
      <c r="AG65" s="2"/>
    </row>
    <row r="66" spans="1:33" ht="15.6">
      <c r="A66"/>
      <c r="B66" s="205"/>
      <c r="C66" s="196"/>
      <c r="D66" s="196"/>
      <c r="E66" s="196"/>
      <c r="F66" s="84"/>
      <c r="G66" s="84"/>
      <c r="H66" s="196"/>
      <c r="I66" s="196"/>
      <c r="J66" s="84"/>
      <c r="K66" s="519" t="s">
        <v>53</v>
      </c>
      <c r="L66" s="519"/>
      <c r="M66" s="519"/>
      <c r="N66" s="519"/>
      <c r="O66" s="519"/>
      <c r="P66" s="519"/>
      <c r="Q66" s="519"/>
      <c r="R66" s="519"/>
      <c r="S66" s="519"/>
      <c r="T66" s="519"/>
      <c r="U66" s="519"/>
      <c r="V66" s="519"/>
      <c r="W66" s="519"/>
      <c r="X66" s="519"/>
      <c r="Y66" s="519"/>
      <c r="Z66" s="196"/>
      <c r="AA66" s="196"/>
      <c r="AB66" s="199"/>
      <c r="AC66" s="199"/>
      <c r="AD66" s="89"/>
      <c r="AE66" s="206"/>
      <c r="AF66" s="2"/>
      <c r="AG66" s="2"/>
    </row>
    <row r="67" spans="1:33" ht="15.6">
      <c r="A67"/>
      <c r="B67" s="207"/>
      <c r="C67" s="207"/>
      <c r="D67" s="207"/>
      <c r="E67" s="207"/>
      <c r="F67" s="207"/>
      <c r="G67" s="207"/>
      <c r="H67" s="207"/>
      <c r="I67" s="207"/>
      <c r="J67" s="207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196"/>
      <c r="AA67" s="196"/>
      <c r="AB67" s="199"/>
      <c r="AC67" s="199"/>
      <c r="AD67" s="89"/>
      <c r="AE67" s="206"/>
      <c r="AF67" s="2"/>
      <c r="AG67" s="2"/>
    </row>
  </sheetData>
  <mergeCells count="306">
    <mergeCell ref="B60:P60"/>
    <mergeCell ref="B63:O63"/>
    <mergeCell ref="K66:Y67"/>
    <mergeCell ref="B65:AC65"/>
    <mergeCell ref="C30:D30"/>
    <mergeCell ref="AB58:AC58"/>
    <mergeCell ref="B59:C59"/>
    <mergeCell ref="F59:G59"/>
    <mergeCell ref="J59:K59"/>
    <mergeCell ref="N59:O59"/>
    <mergeCell ref="R59:S59"/>
    <mergeCell ref="V59:W59"/>
    <mergeCell ref="AB59:AC59"/>
    <mergeCell ref="AB56:AC56"/>
    <mergeCell ref="B57:D57"/>
    <mergeCell ref="F57:X57"/>
    <mergeCell ref="AB57:AC57"/>
    <mergeCell ref="B58:C58"/>
    <mergeCell ref="F58:G58"/>
    <mergeCell ref="J58:K58"/>
    <mergeCell ref="N58:O58"/>
    <mergeCell ref="R58:S58"/>
    <mergeCell ref="V58:W58"/>
    <mergeCell ref="B56:C56"/>
    <mergeCell ref="F56:G56"/>
    <mergeCell ref="J56:K56"/>
    <mergeCell ref="N56:O56"/>
    <mergeCell ref="R56:S56"/>
    <mergeCell ref="V56:W56"/>
    <mergeCell ref="AB53:AC53"/>
    <mergeCell ref="AE53:AG53"/>
    <mergeCell ref="B54:D54"/>
    <mergeCell ref="F54:G54"/>
    <mergeCell ref="J54:K54"/>
    <mergeCell ref="N54:O54"/>
    <mergeCell ref="R54:S54"/>
    <mergeCell ref="V54:W54"/>
    <mergeCell ref="AB54:AC54"/>
    <mergeCell ref="B53:D53"/>
    <mergeCell ref="F53:G53"/>
    <mergeCell ref="J53:K53"/>
    <mergeCell ref="N53:O53"/>
    <mergeCell ref="R53:S53"/>
    <mergeCell ref="V53:W53"/>
    <mergeCell ref="F52:G52"/>
    <mergeCell ref="J52:K52"/>
    <mergeCell ref="N52:O52"/>
    <mergeCell ref="R52:S52"/>
    <mergeCell ref="V52:W52"/>
    <mergeCell ref="AE52:AG52"/>
    <mergeCell ref="AB50:AC50"/>
    <mergeCell ref="C51:D51"/>
    <mergeCell ref="F51:G51"/>
    <mergeCell ref="J51:K51"/>
    <mergeCell ref="N51:O51"/>
    <mergeCell ref="R51:S51"/>
    <mergeCell ref="V51:W51"/>
    <mergeCell ref="B50:D50"/>
    <mergeCell ref="F50:G50"/>
    <mergeCell ref="J50:K50"/>
    <mergeCell ref="N50:O50"/>
    <mergeCell ref="R50:S50"/>
    <mergeCell ref="V50:W50"/>
    <mergeCell ref="AE47:AG47"/>
    <mergeCell ref="B48:D48"/>
    <mergeCell ref="F48:G48"/>
    <mergeCell ref="J48:K48"/>
    <mergeCell ref="N48:O48"/>
    <mergeCell ref="R48:S48"/>
    <mergeCell ref="V48:W48"/>
    <mergeCell ref="AB48:AC48"/>
    <mergeCell ref="C47:D47"/>
    <mergeCell ref="F47:G47"/>
    <mergeCell ref="J47:K47"/>
    <mergeCell ref="N47:O47"/>
    <mergeCell ref="R47:S47"/>
    <mergeCell ref="AB47:AC47"/>
    <mergeCell ref="C44:D44"/>
    <mergeCell ref="F44:G44"/>
    <mergeCell ref="J44:K44"/>
    <mergeCell ref="N44:O44"/>
    <mergeCell ref="R44:S44"/>
    <mergeCell ref="V44:W44"/>
    <mergeCell ref="AB44:AC44"/>
    <mergeCell ref="AB45:AC45"/>
    <mergeCell ref="C46:D46"/>
    <mergeCell ref="F46:G46"/>
    <mergeCell ref="J46:K46"/>
    <mergeCell ref="N46:O46"/>
    <mergeCell ref="R46:S46"/>
    <mergeCell ref="AB46:AC46"/>
    <mergeCell ref="C45:D45"/>
    <mergeCell ref="F45:G45"/>
    <mergeCell ref="J45:K45"/>
    <mergeCell ref="N45:O45"/>
    <mergeCell ref="R45:S45"/>
    <mergeCell ref="V45:W45"/>
    <mergeCell ref="B42:D42"/>
    <mergeCell ref="C43:D43"/>
    <mergeCell ref="F43:G43"/>
    <mergeCell ref="J43:K43"/>
    <mergeCell ref="N43:O43"/>
    <mergeCell ref="R43:S43"/>
    <mergeCell ref="AB39:AC39"/>
    <mergeCell ref="B40:D40"/>
    <mergeCell ref="F40:G40"/>
    <mergeCell ref="J40:K40"/>
    <mergeCell ref="N40:O40"/>
    <mergeCell ref="R40:S40"/>
    <mergeCell ref="V40:W40"/>
    <mergeCell ref="AB40:AC40"/>
    <mergeCell ref="V43:W43"/>
    <mergeCell ref="AB43:AC43"/>
    <mergeCell ref="F38:G38"/>
    <mergeCell ref="J38:K38"/>
    <mergeCell ref="N38:O38"/>
    <mergeCell ref="R38:S38"/>
    <mergeCell ref="AB38:AC38"/>
    <mergeCell ref="F39:G39"/>
    <mergeCell ref="J39:K39"/>
    <mergeCell ref="N39:O39"/>
    <mergeCell ref="R39:S39"/>
    <mergeCell ref="V39:W39"/>
    <mergeCell ref="F37:G37"/>
    <mergeCell ref="J37:K37"/>
    <mergeCell ref="N37:O37"/>
    <mergeCell ref="R37:S37"/>
    <mergeCell ref="V37:W37"/>
    <mergeCell ref="AB37:AC37"/>
    <mergeCell ref="AB35:AC35"/>
    <mergeCell ref="F36:G36"/>
    <mergeCell ref="J36:K36"/>
    <mergeCell ref="N36:O36"/>
    <mergeCell ref="R36:S36"/>
    <mergeCell ref="V36:W36"/>
    <mergeCell ref="AB36:AC36"/>
    <mergeCell ref="C35:D35"/>
    <mergeCell ref="F35:G35"/>
    <mergeCell ref="J35:K35"/>
    <mergeCell ref="N35:O35"/>
    <mergeCell ref="R35:S35"/>
    <mergeCell ref="V35:W35"/>
    <mergeCell ref="B34:D34"/>
    <mergeCell ref="F34:G34"/>
    <mergeCell ref="J34:K34"/>
    <mergeCell ref="N34:O34"/>
    <mergeCell ref="R34:S34"/>
    <mergeCell ref="V34:W34"/>
    <mergeCell ref="AB31:AC31"/>
    <mergeCell ref="C32:D32"/>
    <mergeCell ref="AB32:AC32"/>
    <mergeCell ref="AE32:AG32"/>
    <mergeCell ref="F33:G33"/>
    <mergeCell ref="N33:O33"/>
    <mergeCell ref="R33:S33"/>
    <mergeCell ref="V33:W33"/>
    <mergeCell ref="AE33:AF33"/>
    <mergeCell ref="B31:D31"/>
    <mergeCell ref="F31:G31"/>
    <mergeCell ref="J31:K31"/>
    <mergeCell ref="N31:O31"/>
    <mergeCell ref="R31:S31"/>
    <mergeCell ref="V31:W31"/>
    <mergeCell ref="F30:G30"/>
    <mergeCell ref="J30:K30"/>
    <mergeCell ref="N30:O30"/>
    <mergeCell ref="R30:S30"/>
    <mergeCell ref="V30:W30"/>
    <mergeCell ref="AB30:AC30"/>
    <mergeCell ref="F29:G29"/>
    <mergeCell ref="J29:K29"/>
    <mergeCell ref="N29:O29"/>
    <mergeCell ref="R29:S29"/>
    <mergeCell ref="V29:W29"/>
    <mergeCell ref="AB29:AC29"/>
    <mergeCell ref="F28:G28"/>
    <mergeCell ref="J28:K28"/>
    <mergeCell ref="N28:O28"/>
    <mergeCell ref="R28:S28"/>
    <mergeCell ref="V28:W28"/>
    <mergeCell ref="AB28:AC28"/>
    <mergeCell ref="F27:G27"/>
    <mergeCell ref="J27:K27"/>
    <mergeCell ref="N27:O27"/>
    <mergeCell ref="R27:S27"/>
    <mergeCell ref="V27:W27"/>
    <mergeCell ref="AB27:AC27"/>
    <mergeCell ref="F26:G26"/>
    <mergeCell ref="J26:K26"/>
    <mergeCell ref="N26:O26"/>
    <mergeCell ref="R26:S26"/>
    <mergeCell ref="V26:W26"/>
    <mergeCell ref="AB26:AC26"/>
    <mergeCell ref="V24:W24"/>
    <mergeCell ref="AB24:AC24"/>
    <mergeCell ref="F25:G25"/>
    <mergeCell ref="J25:K25"/>
    <mergeCell ref="N25:O25"/>
    <mergeCell ref="R25:S25"/>
    <mergeCell ref="V25:W25"/>
    <mergeCell ref="AB25:AC25"/>
    <mergeCell ref="B24:B25"/>
    <mergeCell ref="C24:C25"/>
    <mergeCell ref="F24:G24"/>
    <mergeCell ref="J24:K24"/>
    <mergeCell ref="N24:O24"/>
    <mergeCell ref="R24:S24"/>
    <mergeCell ref="F23:G23"/>
    <mergeCell ref="J23:K23"/>
    <mergeCell ref="N23:O23"/>
    <mergeCell ref="R23:S23"/>
    <mergeCell ref="V23:W23"/>
    <mergeCell ref="AB23:AC23"/>
    <mergeCell ref="F22:G22"/>
    <mergeCell ref="J22:K22"/>
    <mergeCell ref="N22:O22"/>
    <mergeCell ref="R22:S22"/>
    <mergeCell ref="V22:W22"/>
    <mergeCell ref="AB22:AC22"/>
    <mergeCell ref="F21:G21"/>
    <mergeCell ref="J21:K21"/>
    <mergeCell ref="N21:O21"/>
    <mergeCell ref="R21:S21"/>
    <mergeCell ref="V21:W21"/>
    <mergeCell ref="AB21:AC21"/>
    <mergeCell ref="F20:G20"/>
    <mergeCell ref="J20:K20"/>
    <mergeCell ref="N20:O20"/>
    <mergeCell ref="R20:S20"/>
    <mergeCell ref="V20:W20"/>
    <mergeCell ref="AB20:AC20"/>
    <mergeCell ref="F19:G19"/>
    <mergeCell ref="J19:K19"/>
    <mergeCell ref="N19:O19"/>
    <mergeCell ref="R19:S19"/>
    <mergeCell ref="V19:W19"/>
    <mergeCell ref="AB19:AC19"/>
    <mergeCell ref="F18:G18"/>
    <mergeCell ref="J18:K18"/>
    <mergeCell ref="N18:O18"/>
    <mergeCell ref="R18:S18"/>
    <mergeCell ref="V18:W18"/>
    <mergeCell ref="AB18:AC18"/>
    <mergeCell ref="F17:G17"/>
    <mergeCell ref="J17:K17"/>
    <mergeCell ref="N17:O17"/>
    <mergeCell ref="R17:S17"/>
    <mergeCell ref="V17:W17"/>
    <mergeCell ref="AB17:AC17"/>
    <mergeCell ref="F16:G16"/>
    <mergeCell ref="J16:K16"/>
    <mergeCell ref="N16:O16"/>
    <mergeCell ref="R16:S16"/>
    <mergeCell ref="V16:W16"/>
    <mergeCell ref="AB16:AC16"/>
    <mergeCell ref="AD14:AD15"/>
    <mergeCell ref="F15:G15"/>
    <mergeCell ref="J15:K15"/>
    <mergeCell ref="N15:O15"/>
    <mergeCell ref="R15:S15"/>
    <mergeCell ref="V15:W15"/>
    <mergeCell ref="AB15:AC15"/>
    <mergeCell ref="F14:G14"/>
    <mergeCell ref="J14:K14"/>
    <mergeCell ref="N14:O14"/>
    <mergeCell ref="R14:S14"/>
    <mergeCell ref="V14:W14"/>
    <mergeCell ref="AB14:AC14"/>
    <mergeCell ref="R8:T8"/>
    <mergeCell ref="V8:X8"/>
    <mergeCell ref="F13:G13"/>
    <mergeCell ref="J13:K13"/>
    <mergeCell ref="N13:O13"/>
    <mergeCell ref="R13:S13"/>
    <mergeCell ref="V13:W13"/>
    <mergeCell ref="AB13:AC13"/>
    <mergeCell ref="F11:X11"/>
    <mergeCell ref="F12:G12"/>
    <mergeCell ref="J12:K12"/>
    <mergeCell ref="N12:O12"/>
    <mergeCell ref="R12:S12"/>
    <mergeCell ref="V12:W12"/>
    <mergeCell ref="B1:AD1"/>
    <mergeCell ref="B2:AD2"/>
    <mergeCell ref="B3:AD3"/>
    <mergeCell ref="B5:B12"/>
    <mergeCell ref="C5:D12"/>
    <mergeCell ref="F5:X5"/>
    <mergeCell ref="Z5:Z12"/>
    <mergeCell ref="AB5:AC12"/>
    <mergeCell ref="AD5:AD12"/>
    <mergeCell ref="F6:H6"/>
    <mergeCell ref="F9:X9"/>
    <mergeCell ref="F10:H10"/>
    <mergeCell ref="J10:L10"/>
    <mergeCell ref="N10:P10"/>
    <mergeCell ref="R10:T10"/>
    <mergeCell ref="V10:X10"/>
    <mergeCell ref="J6:L6"/>
    <mergeCell ref="N6:P6"/>
    <mergeCell ref="R6:T6"/>
    <mergeCell ref="V6:X6"/>
    <mergeCell ref="F7:X7"/>
    <mergeCell ref="F8:H8"/>
    <mergeCell ref="J8:L8"/>
    <mergeCell ref="N8:P8"/>
  </mergeCells>
  <conditionalFormatting sqref="H13:H31 I29:I31 Q29:Q31 U29:U31">
    <cfRule type="cellIs" dxfId="5" priority="3" stopIfTrue="1" operator="equal">
      <formula>0</formula>
    </cfRule>
  </conditionalFormatting>
  <conditionalFormatting sqref="H33 Q33:Q39 U33:U39 I33:I45 H41:H42 Q44:Q45 U44:U45">
    <cfRule type="cellIs" dxfId="4" priority="6" stopIfTrue="1" operator="equal">
      <formula>0</formula>
    </cfRule>
  </conditionalFormatting>
  <conditionalFormatting sqref="H33:H39 H41:H47 L33:L39 P33:P39 T33:T47 X33:X47 L41:L47 P41:P47">
    <cfRule type="cellIs" dxfId="3" priority="7" stopIfTrue="1" operator="equal">
      <formula>0</formula>
    </cfRule>
  </conditionalFormatting>
  <conditionalFormatting sqref="H48">
    <cfRule type="cellIs" dxfId="2" priority="4" stopIfTrue="1" operator="equal">
      <formula>0</formula>
    </cfRule>
  </conditionalFormatting>
  <conditionalFormatting sqref="L13:L31 X13:X31 H30:I31 P30:Q31 T30:U31">
    <cfRule type="cellIs" dxfId="1" priority="1" stopIfTrue="1" operator="equal">
      <formula>0</formula>
    </cfRule>
  </conditionalFormatting>
  <conditionalFormatting sqref="P13:P32 T13:T32">
    <cfRule type="cellIs" dxfId="0" priority="2" stopIfTrue="1" operator="equal">
      <formula>0</formula>
    </cfRule>
  </conditionalFormatting>
  <pageMargins left="0.25" right="0.25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I TA</vt:lpstr>
      <vt:lpstr>I TK</vt:lpstr>
      <vt:lpstr>I TE</vt:lpstr>
      <vt:lpstr>I TG</vt:lpstr>
      <vt:lpstr>I TI</vt:lpstr>
      <vt:lpstr>I TW</vt:lpstr>
      <vt:lpstr>I TŻ </vt:lpstr>
      <vt:lpstr>II TA</vt:lpstr>
      <vt:lpstr>II TK</vt:lpstr>
      <vt:lpstr>II TG</vt:lpstr>
      <vt:lpstr>II TE</vt:lpstr>
      <vt:lpstr>II TI</vt:lpstr>
      <vt:lpstr>II TŻ</vt:lpstr>
      <vt:lpstr>II TW</vt:lpstr>
      <vt:lpstr>III TA</vt:lpstr>
      <vt:lpstr>III TK</vt:lpstr>
      <vt:lpstr>III TG</vt:lpstr>
      <vt:lpstr>III TE</vt:lpstr>
      <vt:lpstr>III TI</vt:lpstr>
      <vt:lpstr>III TŻ</vt:lpstr>
      <vt:lpstr>III TW</vt:lpstr>
      <vt:lpstr>IV TK</vt:lpstr>
      <vt:lpstr>IV TE</vt:lpstr>
      <vt:lpstr> IV TI</vt:lpstr>
      <vt:lpstr>IV TW</vt:lpstr>
      <vt:lpstr>IVTŻ</vt:lpstr>
      <vt:lpstr>V TA</vt:lpstr>
      <vt:lpstr>V TI</vt:lpstr>
      <vt:lpstr>VTK</vt:lpstr>
      <vt:lpstr>V TE</vt:lpstr>
      <vt:lpstr>V TŻ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Rekowska</dc:creator>
  <cp:lastModifiedBy>Sylwia Rekowska</cp:lastModifiedBy>
  <cp:lastPrinted>2024-04-22T09:51:59Z</cp:lastPrinted>
  <dcterms:created xsi:type="dcterms:W3CDTF">2022-03-23T07:55:45Z</dcterms:created>
  <dcterms:modified xsi:type="dcterms:W3CDTF">2024-07-26T09:07:14Z</dcterms:modified>
</cp:coreProperties>
</file>